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apple/Dropbox/Rising Fellow/_Products/Exam 7/_Problem Pack/CBT Problems/Finished Solutions/"/>
    </mc:Choice>
  </mc:AlternateContent>
  <xr:revisionPtr revIDLastSave="0" documentId="13_ncr:1_{FBF51AD4-1632-DA4D-AE77-289971810847}" xr6:coauthVersionLast="45" xr6:coauthVersionMax="45" xr10:uidLastSave="{00000000-0000-0000-0000-000000000000}"/>
  <bookViews>
    <workbookView xWindow="0" yWindow="460" windowWidth="24440" windowHeight="21140" xr2:uid="{B2F629C4-F532-0048-94B5-6129BC4B4200}"/>
  </bookViews>
  <sheets>
    <sheet name="RF Brosius-1" sheetId="1" r:id="rId1"/>
    <sheet name="RF Brosius-2" sheetId="2" r:id="rId2"/>
    <sheet name="RF Brosius-3" sheetId="3" r:id="rId3"/>
    <sheet name="RF Brosius-4" sheetId="4" r:id="rId4"/>
    <sheet name="RF Brosius-5" sheetId="5" r:id="rId5"/>
    <sheet name="RF Brosius-6" sheetId="6" r:id="rId6"/>
    <sheet name="RF Brosius-7" sheetId="8" r:id="rId7"/>
    <sheet name="RF Brosius-8" sheetId="7" r:id="rId8"/>
    <sheet name="RF Brosius-9" sheetId="9" r:id="rId9"/>
    <sheet name="RF Brosius-10" sheetId="10"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6" i="8" l="1"/>
  <c r="C43" i="8"/>
  <c r="C58" i="7"/>
  <c r="C57" i="7"/>
  <c r="C63" i="10"/>
  <c r="D32" i="10" l="1"/>
  <c r="D29" i="10"/>
  <c r="D30" i="10" s="1"/>
  <c r="C43" i="10" s="1"/>
  <c r="C44" i="10" l="1"/>
  <c r="C47" i="10" s="1"/>
  <c r="C49" i="10" s="1"/>
  <c r="F29" i="7"/>
  <c r="D31" i="7"/>
  <c r="C31" i="7"/>
  <c r="D30" i="7"/>
  <c r="C30" i="7"/>
  <c r="G30" i="7" s="1"/>
  <c r="C37" i="7" s="1"/>
  <c r="D29" i="7"/>
  <c r="C35" i="7" s="1"/>
  <c r="C29" i="7"/>
  <c r="C34" i="7" s="1"/>
  <c r="B29" i="7"/>
  <c r="G31" i="7"/>
  <c r="G29" i="7"/>
  <c r="C24" i="8"/>
  <c r="C26" i="8"/>
  <c r="C25" i="8"/>
  <c r="C31" i="8" s="1"/>
  <c r="C33" i="8" s="1"/>
  <c r="D22" i="6"/>
  <c r="D21" i="6"/>
  <c r="D27" i="5"/>
  <c r="C32" i="5" s="1"/>
  <c r="D50" i="5" s="1"/>
  <c r="D54" i="5" s="1"/>
  <c r="D28" i="5"/>
  <c r="D26" i="5"/>
  <c r="C27" i="5"/>
  <c r="C28" i="5"/>
  <c r="F28" i="5" s="1"/>
  <c r="C26" i="5"/>
  <c r="C31" i="5"/>
  <c r="F27" i="5"/>
  <c r="F26" i="5"/>
  <c r="G28" i="5" l="1"/>
  <c r="G27" i="5"/>
  <c r="F30" i="7"/>
  <c r="F31" i="7"/>
  <c r="G26" i="5"/>
  <c r="C34" i="5"/>
  <c r="C33" i="5"/>
  <c r="D27" i="4"/>
  <c r="C35" i="4" s="1"/>
  <c r="C34" i="4"/>
  <c r="D33" i="3"/>
  <c r="E33" i="3" s="1"/>
  <c r="D34" i="3"/>
  <c r="E34" i="3" s="1"/>
  <c r="D35" i="3"/>
  <c r="E35" i="3" s="1"/>
  <c r="C33" i="3"/>
  <c r="C34" i="3"/>
  <c r="C35" i="3"/>
  <c r="G35" i="3" s="1"/>
  <c r="C36" i="3"/>
  <c r="D32" i="3"/>
  <c r="E32" i="3" s="1"/>
  <c r="C32" i="3"/>
  <c r="G32" i="3" s="1"/>
  <c r="G34" i="3"/>
  <c r="C36" i="7" l="1"/>
  <c r="C39" i="7"/>
  <c r="C40" i="7" s="1"/>
  <c r="C43" i="7" s="1"/>
  <c r="C44" i="7" s="1"/>
  <c r="C36" i="5"/>
  <c r="C37" i="5" s="1"/>
  <c r="C40" i="5" s="1"/>
  <c r="C41" i="5" s="1"/>
  <c r="C38" i="4"/>
  <c r="C40" i="4" s="1"/>
  <c r="C42" i="4" s="1"/>
  <c r="H33" i="3"/>
  <c r="G33" i="3"/>
  <c r="C41" i="3"/>
  <c r="H35" i="3"/>
  <c r="H32" i="3"/>
  <c r="H34" i="3"/>
  <c r="C40" i="3"/>
  <c r="C39" i="3"/>
  <c r="D25" i="2"/>
  <c r="C32" i="2" s="1"/>
  <c r="D24" i="2"/>
  <c r="C27" i="1"/>
  <c r="C28" i="1"/>
  <c r="C29" i="1"/>
  <c r="K29" i="1" s="1"/>
  <c r="C30" i="1"/>
  <c r="D27" i="1"/>
  <c r="D28" i="1"/>
  <c r="H28" i="1" s="1"/>
  <c r="D29" i="1"/>
  <c r="E27" i="1"/>
  <c r="F27" i="1" s="1"/>
  <c r="E28" i="1"/>
  <c r="F28" i="1" s="1"/>
  <c r="I28" i="1" s="1"/>
  <c r="E26" i="1"/>
  <c r="F26" i="1" s="1"/>
  <c r="I26" i="1" s="1"/>
  <c r="D26" i="1"/>
  <c r="H26" i="1" s="1"/>
  <c r="C26" i="1"/>
  <c r="H27" i="1"/>
  <c r="C31" i="2" l="1"/>
  <c r="C35" i="2" s="1"/>
  <c r="C37" i="2" s="1"/>
  <c r="C39" i="2" s="1"/>
  <c r="C53" i="3"/>
  <c r="C34" i="1"/>
  <c r="K26" i="1"/>
  <c r="C42" i="3"/>
  <c r="C44" i="3" s="1"/>
  <c r="D36" i="1"/>
  <c r="L28" i="1"/>
  <c r="D34" i="1"/>
  <c r="L27" i="1"/>
  <c r="I27" i="1"/>
  <c r="D35" i="1"/>
  <c r="K27" i="1"/>
  <c r="K28" i="1"/>
  <c r="L26" i="1"/>
  <c r="C45" i="3" l="1"/>
  <c r="E36" i="3" s="1"/>
  <c r="C48" i="3" s="1"/>
  <c r="C55" i="3"/>
  <c r="C36" i="1"/>
  <c r="D37" i="1"/>
  <c r="D39" i="1" s="1"/>
  <c r="D40" i="1" s="1"/>
  <c r="F29" i="1" l="1"/>
  <c r="C35" i="1" s="1"/>
  <c r="L29" i="1"/>
  <c r="C37" i="1" s="1"/>
  <c r="C39" i="1" l="1"/>
  <c r="C40" i="1" s="1"/>
  <c r="F30" i="1" l="1"/>
  <c r="C43" i="1" s="1"/>
</calcChain>
</file>

<file path=xl/sharedStrings.xml><?xml version="1.0" encoding="utf-8"?>
<sst xmlns="http://schemas.openxmlformats.org/spreadsheetml/2006/main" count="319" uniqueCount="224">
  <si>
    <t>a.</t>
  </si>
  <si>
    <t>b.</t>
  </si>
  <si>
    <t>Solution</t>
  </si>
  <si>
    <t>Part a</t>
  </si>
  <si>
    <t>Part b</t>
  </si>
  <si>
    <t>RF Brosius-1</t>
  </si>
  <si>
    <t>Given the following information for insurer ABC:</t>
  </si>
  <si>
    <t>Cumulative Paid Losses ($000)</t>
  </si>
  <si>
    <t>Accident Year</t>
  </si>
  <si>
    <t>48 Months</t>
  </si>
  <si>
    <t>60 Months</t>
  </si>
  <si>
    <t>72 Months</t>
  </si>
  <si>
    <t>Earned Premium</t>
  </si>
  <si>
    <t>The tail factor from 72 months-to-Ultimate is 1.32</t>
  </si>
  <si>
    <t>Calculate the estimated ultimate losses for accident year 2013 using the Least Squares method.</t>
  </si>
  <si>
    <t>x^2</t>
  </si>
  <si>
    <t>x*y</t>
  </si>
  <si>
    <t>x_bar</t>
  </si>
  <si>
    <t>y_bar</t>
  </si>
  <si>
    <t>x^2_bar</t>
  </si>
  <si>
    <t>xy_bar</t>
  </si>
  <si>
    <t>b</t>
  </si>
  <si>
    <t>a</t>
  </si>
  <si>
    <t>Convert losses to a cumulative loss ratio triangle:</t>
  </si>
  <si>
    <t>Ult Loss Ratio</t>
  </si>
  <si>
    <t>60 Month Dev. Period (AY 2012):</t>
  </si>
  <si>
    <t>48 Month Dev. Period (AY 2013):</t>
  </si>
  <si>
    <t>Calculate a and b for 48mo and 60mo:</t>
  </si>
  <si>
    <t>48mo</t>
  </si>
  <si>
    <t>60mo</t>
  </si>
  <si>
    <t>Ult Loss 2013:</t>
  </si>
  <si>
    <t>Estimated ultimate losses for AY 2013 is $8,969,000.</t>
  </si>
  <si>
    <t>AY</t>
  </si>
  <si>
    <t>Tail (72-Ult):</t>
  </si>
  <si>
    <t>RF Brosius-2</t>
  </si>
  <si>
    <t>Given the following information:</t>
  </si>
  <si>
    <t>Prior to 2016, the following estimates were used for a small book of personal auto insurance in State X:</t>
  </si>
  <si>
    <t>A legislative change in the state is estimated to impact expected losses and development patterns going</t>
  </si>
  <si>
    <t>forward. The actuary estimates the following beginning in 2016:</t>
  </si>
  <si>
    <t>As of December 31, 2016, accident year 2016 reported losses were $36 Million.</t>
  </si>
  <si>
    <t>Calculate the estimated accident year 2016 unreported losses using Bayesian Credibility.</t>
  </si>
  <si>
    <t>-  Expected losses are estimated to increase by 15%</t>
  </si>
  <si>
    <t>-  Percent of losses reported through 12 months is expected to speed up to 70%</t>
  </si>
  <si>
    <t>-  The actuary selects the standard deviation of losses to be $4 Million</t>
  </si>
  <si>
    <t>-  The actuary selects the standard deviation of the percent reported at 12 months to be 8%</t>
  </si>
  <si>
    <t>-  Expected losses were $48 Million for accident year 2016</t>
  </si>
  <si>
    <t>-  Expected percent of losses reported through 12 months was 65%</t>
  </si>
  <si>
    <t xml:space="preserve">Expected Ult Loss E[Y] ($M) = </t>
  </si>
  <si>
    <t>Std Dev of Ult Loss sigma_Y =</t>
  </si>
  <si>
    <t xml:space="preserve">Expected % Reported E[X/Y] = </t>
  </si>
  <si>
    <t xml:space="preserve">Std Dev % Reported sigma(X/Y) = </t>
  </si>
  <si>
    <t>Calculate VHM and EVPV:</t>
  </si>
  <si>
    <t xml:space="preserve">EVPV = </t>
  </si>
  <si>
    <t>VHM =</t>
  </si>
  <si>
    <t>Calculate Z:</t>
  </si>
  <si>
    <t xml:space="preserve">Z = </t>
  </si>
  <si>
    <t xml:space="preserve">Ult = </t>
  </si>
  <si>
    <t>($M)</t>
  </si>
  <si>
    <t xml:space="preserve">2016 Unreported = </t>
  </si>
  <si>
    <t>RF Brosius-3</t>
  </si>
  <si>
    <t>Company ABC writes a small book of business in state AA. Below is the reported loss data for the book as</t>
  </si>
  <si>
    <t>of December 31, 2015:</t>
  </si>
  <si>
    <t>12 Months</t>
  </si>
  <si>
    <t>24 Months</t>
  </si>
  <si>
    <t>Earned Premium ($000)</t>
  </si>
  <si>
    <t>Cumulative Reported Losses ($000)</t>
  </si>
  <si>
    <t>The cumulative development factor from 24 months to ultimate is 1.15.</t>
  </si>
  <si>
    <t>Calculate the IBNR for accident year 2015 using the Least Squares method.</t>
  </si>
  <si>
    <t>Calculate the credibility assigned to the link ratio estimate.</t>
  </si>
  <si>
    <t>24-Ult Tail:</t>
  </si>
  <si>
    <t>Ult L/R</t>
  </si>
  <si>
    <t>12 Month Dev. Period (AY 2015):</t>
  </si>
  <si>
    <t>($000)</t>
  </si>
  <si>
    <t xml:space="preserve">c = </t>
  </si>
  <si>
    <t>= y_bar / x_bar</t>
  </si>
  <si>
    <t>= b / c</t>
  </si>
  <si>
    <t>z =</t>
  </si>
  <si>
    <t xml:space="preserve">2015 IBNR = </t>
  </si>
  <si>
    <t>RF Brosius-4</t>
  </si>
  <si>
    <t>An insurance carrier writes personal auto coverage in state X. State X recently passed legislation that will</t>
  </si>
  <si>
    <t>impact covered losses for auto insurance beginning in 2015.</t>
  </si>
  <si>
    <t>Prior to 2015, the expected loss ratio was 85% for the $40M book of business and 65% of losses were paid</t>
  </si>
  <si>
    <t xml:space="preserve">by 12 months of development. </t>
  </si>
  <si>
    <t>Beginning in 2015, it is estimated that the expected loss ratio will fall to 70%. Also, loss payment by 12</t>
  </si>
  <si>
    <t>months of development is expected to speed up to 75% of ultimate losses with a standard deviation assumed</t>
  </si>
  <si>
    <t>to be 10%. The standard deviation for ultimate losses in 2015 is assumed to be $4M.</t>
  </si>
  <si>
    <t>As of Dec 31, 2015, paid losses for accident year 2015 were $18M.</t>
  </si>
  <si>
    <t>Calculate the unpaid claims estimate using Bayesian credibility.</t>
  </si>
  <si>
    <t>Identify the direction in which the unpaid claims estimate would change if the assumed standard</t>
  </si>
  <si>
    <t>deviation for ultimate losses increased and briefly explain the reason why it would change in this</t>
  </si>
  <si>
    <t>direction.</t>
  </si>
  <si>
    <t xml:space="preserve">Unpaid Claims Est = </t>
  </si>
  <si>
    <t>The unpaid claims estimate will decrease.</t>
  </si>
  <si>
    <t>If sigma_Y increases, Z will increase and place higher credibility on the link ratio method. Since the ultimate</t>
  </si>
  <si>
    <t>claims under the link ratio method ( Ult = 18 / .75 = 24M ) is less than the expected losses (28M),</t>
  </si>
  <si>
    <t>the credibility-weighted estimate will decrease.</t>
  </si>
  <si>
    <t>RF Brosius-5</t>
  </si>
  <si>
    <t>36 Months</t>
  </si>
  <si>
    <t>Reported Losses</t>
  </si>
  <si>
    <t>The cumulative development factor from 36 months to ultimate is 1.09.</t>
  </si>
  <si>
    <t>Calculate the estimated IBNR for accident year 2014 using the least squares method.</t>
  </si>
  <si>
    <t xml:space="preserve">Assess the estimate in part a for reasonableness and make a final selection for the IBNR estimate, </t>
  </si>
  <si>
    <t>providing justification.</t>
  </si>
  <si>
    <t>x (24 mo)</t>
  </si>
  <si>
    <t>y = Loss_36 * 1.09</t>
  </si>
  <si>
    <t>Loss Reserve</t>
  </si>
  <si>
    <t>AY 2014:</t>
  </si>
  <si>
    <t>Ultimate Loss</t>
  </si>
  <si>
    <t>The estimate is not reasonable because a&lt;0. This means that for a sufficiently small reported loss amount</t>
  </si>
  <si>
    <t>at 24 months, a negative ultimate loss is indicated.</t>
  </si>
  <si>
    <t>Instead, use the link ratio (chain ladder) method, calculating the LDF based on x_bar and y_bar:</t>
  </si>
  <si>
    <t xml:space="preserve">LDF = y_bar / x_bar = </t>
  </si>
  <si>
    <t>The estimated IBNR is:</t>
  </si>
  <si>
    <t xml:space="preserve">IBNR (Chain ladder 2014) = </t>
  </si>
  <si>
    <t>I select $8,034 as the final selection for IBNR 2014.</t>
  </si>
  <si>
    <t>RF Brosius-6</t>
  </si>
  <si>
    <t>An actuary is estimating the reserve for the Bodily Injury coverage on a Commercial Auto book of business:</t>
  </si>
  <si>
    <t>For the past five years, the reporting pattern has been stable with 30% of expected ultimate losses reported</t>
  </si>
  <si>
    <t>as of 12 months for the current accident year.</t>
  </si>
  <si>
    <t>For the current accident year, you are given the following information:</t>
  </si>
  <si>
    <t>Discuss three ways the actuary might adjust the loss reserve estimate to reflect the higher-than-expected</t>
  </si>
  <si>
    <t>reported losses as of 12 months and briefly describe a rationale for why each approach could be reasonable.</t>
  </si>
  <si>
    <t>- Expected Loss Ratio</t>
  </si>
  <si>
    <t>- Premium</t>
  </si>
  <si>
    <t>- Reported Loss at 12 months</t>
  </si>
  <si>
    <t xml:space="preserve">Expected Loss = </t>
  </si>
  <si>
    <t xml:space="preserve">% Expected Loss Rept (12mo)= </t>
  </si>
  <si>
    <t>Reported losses at 12 months are 10% higher than expected (40% - 30), = .1 * 17M = 1.7M higher than expected.</t>
  </si>
  <si>
    <t>1 - Reduce the loss reserve a corresponding amount (1.7M). This is the budgeted loss method.</t>
  </si>
  <si>
    <t>-&gt;  This is reasonable if the actuary believes the reporting pattern has accelerated.</t>
  </si>
  <si>
    <t>-&gt; This is reasonable if there was a random large loss that drove the higher-than-expected reported losses.</t>
  </si>
  <si>
    <t>-&gt; This is reasonable if the actuary isn’t too confident in the expected loss estimate.</t>
  </si>
  <si>
    <t>2 - Leave the loss reserve at the same percent of expected future loss. This is the BF method.</t>
  </si>
  <si>
    <t>3 - Increase the loss reserve in proportion to the unexpected increase in reported loss. This is the chain ladder method.</t>
  </si>
  <si>
    <t>RF Brosius-8</t>
  </si>
  <si>
    <t>A small book of business is modeled with a simple loss model:</t>
  </si>
  <si>
    <t>For the most recent accident year, $24,800 of losses were reported as of 12 months.</t>
  </si>
  <si>
    <t>- The covariance between X and Y is 2.73 x 10^8</t>
  </si>
  <si>
    <t>- Losses reported at 12 months is a random variable X with a mean of 21,100 and variance of 2.82 x 10^8.</t>
  </si>
  <si>
    <t>- The ultimate losses for each year is a random variable Y with a mean of 26,500 and variance of 3.14 x 10^8.</t>
  </si>
  <si>
    <t>Calculate the estimated loss reserve using the best linear approximation to the Bayesian estimate.</t>
  </si>
  <si>
    <t>Discuss how the estimated reserve would change if the amount reported as of 12 months was larger.</t>
  </si>
  <si>
    <t>Let L(x) be the best linear approximation to the Bayesian estimate of ultimate losses:</t>
  </si>
  <si>
    <t>Cov (X,Y) =</t>
  </si>
  <si>
    <t>Var (X) =</t>
  </si>
  <si>
    <t xml:space="preserve">Var (Y) = </t>
  </si>
  <si>
    <t>E (Y) =</t>
  </si>
  <si>
    <t xml:space="preserve">E (X) = </t>
  </si>
  <si>
    <t>L(24,800) =</t>
  </si>
  <si>
    <t xml:space="preserve">Reserve = </t>
  </si>
  <si>
    <t xml:space="preserve">Since Cov(X,Y) &lt; Var(X), an increase in the reported loss at 12 months would lead to a decrease in the </t>
  </si>
  <si>
    <t>reserve. This is because the estimated ultimate, L(X), will increase less than the increase in reported losses, x.</t>
  </si>
  <si>
    <t>Given the following information as of December 31, 2015:</t>
  </si>
  <si>
    <t>Reported Losses ($000)</t>
  </si>
  <si>
    <t>- Tail factor of additional development from 60 months to ultimate is 10%</t>
  </si>
  <si>
    <t>- Let X represent reported losses as of 48 months and Y represent ultimate losses.</t>
  </si>
  <si>
    <t>Calculate the estimated unreported losses for accident year 2012 using the least squares method.</t>
  </si>
  <si>
    <t>Assume the reported loss for accident year 2012 was $2,500,000 instead of $1,950,000 as of 48 months</t>
  </si>
  <si>
    <t>development. Using the relationship between the estimates of Cov(X,Y) and Var(X), evaluate whether</t>
  </si>
  <si>
    <t>the loss reserve from part a will increase, decrease or remain the same.</t>
  </si>
  <si>
    <t>x (48 mo)</t>
  </si>
  <si>
    <t>y = Loss_60 * 1.1</t>
  </si>
  <si>
    <t>AY 2012:</t>
  </si>
  <si>
    <t xml:space="preserve">Ultimate = </t>
  </si>
  <si>
    <t xml:space="preserve">Loss Reserve = </t>
  </si>
  <si>
    <t>From the least squares method, b is the ratio of the estimates of Cov(X,Y) and Var(X) from the data.</t>
  </si>
  <si>
    <t>Since b&lt;1, the estimated Cov(X,Y) is less than the estimated Var(X) from the data.</t>
  </si>
  <si>
    <r>
      <t xml:space="preserve">This means a larger reported loss at 48 months will result in a </t>
    </r>
    <r>
      <rPr>
        <i/>
        <u/>
        <sz val="11"/>
        <color theme="1"/>
        <rFont val="Adobe Caslon Pro"/>
      </rPr>
      <t>lower</t>
    </r>
    <r>
      <rPr>
        <sz val="11"/>
        <color theme="1"/>
        <rFont val="Adobe Caslon Pro"/>
      </rPr>
      <t xml:space="preserve"> reserve estimate, since the ultimate loss</t>
    </r>
  </si>
  <si>
    <t>increases at a slower pace than the increase in reported losses.</t>
  </si>
  <si>
    <t>RF Brosius-9</t>
  </si>
  <si>
    <t>The Least Squares method assumes ultimate losses are a linear function of losses reported at 12 months.</t>
  </si>
  <si>
    <t>For some insurers, if ultimate losses are significantly higher than normal due to an abnormal number of</t>
  </si>
  <si>
    <t>claims, a claims backlog can result in the number of claims reported as of 12 months to be lower than expected.</t>
  </si>
  <si>
    <t>Discuss whether the Least Squares method is still appropriate in this situation.</t>
  </si>
  <si>
    <r>
      <t xml:space="preserve">Instead of E[X/Y | Y = y] = d, we use </t>
    </r>
    <r>
      <rPr>
        <b/>
        <sz val="12"/>
        <color theme="1"/>
        <rFont val="Calibri"/>
        <family val="2"/>
      </rPr>
      <t>E[X/Y | Y = y] = d + x_0 / y</t>
    </r>
  </si>
  <si>
    <t>The linear approximation of the Bayesian estimate of ultimate losses can be written as:</t>
  </si>
  <si>
    <t>Therefore, the least squares method, with a small modification, can be used if there is  a caseload effect.</t>
  </si>
  <si>
    <t>L(x) = Z * (x - x_0) / d + (1 - Z) * E[Y]</t>
  </si>
  <si>
    <t>where Z = VHM / (VHM + EVPV)</t>
  </si>
  <si>
    <t>As the ultimate losses (y) increases, the expected percent reported as of 12 months (E[X/Y]) decreases.</t>
  </si>
  <si>
    <t>RF Brosius-10</t>
  </si>
  <si>
    <t>An insurer writes Homeowners insurance for a small state that just passed legislation that will impact</t>
  </si>
  <si>
    <t>expected reporting patterns in 2017.</t>
  </si>
  <si>
    <t>The insurer plans to write $62.5M of premium for 2017 with an expected loss ratio of 80%. Considering</t>
  </si>
  <si>
    <t>the new legislation, the actuary expects 60% of losses will be reported as of 12 months.</t>
  </si>
  <si>
    <t>Because of resource constraints, if ultimate losses are 25% higher than expected, the actuary assumes the</t>
  </si>
  <si>
    <t>percent reported as of 12 months will fall to 56%.</t>
  </si>
  <si>
    <t>The actuary makes the following assumptions:</t>
  </si>
  <si>
    <t>- Coefficient of variation of ultimate loss</t>
  </si>
  <si>
    <t>- Coefficient of variation of %Reported at 12 months</t>
  </si>
  <si>
    <t>As of December 31, 2017, accident year 2017 losses are $37M.</t>
  </si>
  <si>
    <t>Calculate the estimated ultimate loss for accident year 2017 using Bayesian credibility.</t>
  </si>
  <si>
    <t>Discuss whether the answer in part a would increase or decrease if there was no caseload effect.</t>
  </si>
  <si>
    <t>Calculate x_0 and d for the caseload effect:</t>
  </si>
  <si>
    <t>.6 * 50M = d * 50M + x_0</t>
  </si>
  <si>
    <t>.56 * 62.5M = d * 62.5M + x_0</t>
  </si>
  <si>
    <t>-5M             = d * (-12.5M)</t>
  </si>
  <si>
    <t>-&gt; d =</t>
  </si>
  <si>
    <t>.60 * 50M  = 0.4 * 50M + x_0</t>
  </si>
  <si>
    <t xml:space="preserve">-&gt; x_0 = </t>
  </si>
  <si>
    <t>(M)</t>
  </si>
  <si>
    <t>Not including the caseload effect would result in a lower estimate. This is because losses at 12 months came</t>
  </si>
  <si>
    <t>in higher than expected. We expected 30M at 12 months ( = .6 * 50M ) and 37M was reported.</t>
  </si>
  <si>
    <t>The caseload effect reflects a lower %Reported given a higher ultimate loss. This means that the chain</t>
  </si>
  <si>
    <t>ladder ultimate in the credibility formula will be higher ( = 27M / .4 = 67.5M ) than if we ignored</t>
  </si>
  <si>
    <t>the caseload effect ( = 37M / .6 = 61.7M ).</t>
  </si>
  <si>
    <t>Discussion</t>
  </si>
  <si>
    <t>Below is the ultimate loss estimate without the caseload effect:</t>
  </si>
  <si>
    <t xml:space="preserve">Ult' = </t>
  </si>
  <si>
    <t>Cov(X,Y) &lt; Var(X) corresponds to Hugh White’s 1st answer.
Estimate of Cov(X,Y) and Var(X):</t>
  </si>
  <si>
    <t xml:space="preserve">Var(X) = </t>
  </si>
  <si>
    <t xml:space="preserve">Cov(X,Y) = </t>
  </si>
  <si>
    <t>The best linear approximation to the Bayesian estimation of ultimate losses is:</t>
  </si>
  <si>
    <t>L(x) = (x - E[X]) * Cov(X,Y) / Var(X) + E[Y]</t>
  </si>
  <si>
    <t>You can also test part b directly. If x = 30,000, then:</t>
  </si>
  <si>
    <t xml:space="preserve">L(x) = </t>
  </si>
  <si>
    <t xml:space="preserve">The new reserve would be: </t>
  </si>
  <si>
    <t xml:space="preserve">Reserve' = </t>
  </si>
  <si>
    <t>This aligns with answer 1 to Hugh White’s question. The appropriate model is closer to the budgeted loss model than the BF or chain ladder models, but none of those models can recreate the model above. The least squares model is identical to the model above, with Cov(X,Y) and Var(X) estimated from the data.</t>
  </si>
  <si>
    <t>RF Brosius-7</t>
  </si>
  <si>
    <t>This is a Hugh White’s question. Based on the info above, we expect 5.1M (=17M * .3) losses to be reported at 12 months and our expected loss reserve at 12 months would be 11.9M (=17M - 5.1M).
Since losses came in 1.7M higher than expected, different loss reserve methods will result in a higher or lower estimate compared to the a priori expected loss reserve. These are the three answers to Hugh Whites’s question.
•	Using the budgeted loss method, the ultimate loss estimate will stay at 17M, causing the loss reserve estimate to decrease to 10.2M (=17M - 6.8M).
•	Using the BF method, we ignore the actual loss experience and use the expected unreported loss. This leaves the reserve at 11.9M (=17M * (1-.3)).
•	Using the Chain Ladder method, the higher loss experience is bulked up to a higher loss reserve estimate of 15.9M (=6.8M * (1/0.3 - 1)).</t>
  </si>
  <si>
    <t>According to Brosius (see pg. 4), two potential problems for Least Squares are when a &lt; 0 or b &lt; 0. When a &lt; 0, use the link ratio (chain ladder) method instead. When b &lt; 0, use the budgeted loss (expected loss) method.</t>
  </si>
  <si>
    <t>For part b, a higher stdDev(Y) means that we have less confidence in the a priori budget loss estimate. Therefore, more credibility is placed on the link ratio method. This concept pops up again in Verrall.</t>
  </si>
  <si>
    <t>Part a – Since the premium is growing a decent amount and we’re given earned premium, I decided to use loss ratios. The premium growth isn’t too significant here, so I think you’d be fine solving the problem without converting to loss ratios first. As always, make sure to state your assumption on the exam.
Part b – Least Squares can be viewed as a credibility-weighted method between the link ratio and budget loss methods. The budget loss estimate is y_bar = .92375. The link ratio method uses the LDF, LDF = y_bar / x_bar = 10.96, and the link ratio estimate is 10.96 * .242 = 2.65. The credibility-weighted estimate is X * LDF * x_2015 + (1 - Z) * y_bar = 1.07. This matches part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</si>
</sst>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00"/>
    <numFmt numFmtId="166" formatCode="_(* #,##0.0_);_(* \(#,##0.0\);_(* &quot;-&quot;??_);_(@_)"/>
    <numFmt numFmtId="167" formatCode="_(* #,##0_);_(* \(#,##0\);_(* &quot;-&quot;??_);_(@_)"/>
    <numFmt numFmtId="168" formatCode="0.0%"/>
    <numFmt numFmtId="169" formatCode="_-* #,##0.0000_-;\-* #,##0.0000_-;_-* &quot;-&quot;??_-;_-@_-"/>
    <numFmt numFmtId="170" formatCode="_-* #,##0.000_-;\-* #,##0.000_-;_-* &quot;-&quot;??_-;_-@_-"/>
    <numFmt numFmtId="171" formatCode="_-* #,##0.00000_-;\-* #,##0.00000_-;_-* &quot;-&quot;??_-;_-@_-"/>
    <numFmt numFmtId="172" formatCode="_-* #,##0_-;\-* #,##0_-;_-* &quot;-&quot;??_-;_-@_-"/>
    <numFmt numFmtId="173" formatCode="0.0"/>
  </numFmts>
  <fonts count="14" x14ac:knownFonts="1">
    <font>
      <sz val="12"/>
      <color theme="1"/>
      <name val="Calibri"/>
      <family val="2"/>
      <scheme val="minor"/>
    </font>
    <font>
      <sz val="12"/>
      <color theme="1"/>
      <name val="Calibri"/>
      <family val="2"/>
      <scheme val="minor"/>
    </font>
    <font>
      <b/>
      <sz val="12"/>
      <color theme="1"/>
      <name val="Calibri"/>
      <family val="2"/>
      <scheme val="minor"/>
    </font>
    <font>
      <b/>
      <sz val="14"/>
      <color theme="1"/>
      <name val="Calibri"/>
      <family val="2"/>
    </font>
    <font>
      <sz val="12"/>
      <color theme="1"/>
      <name val="Calibri"/>
      <family val="2"/>
    </font>
    <font>
      <sz val="12"/>
      <color theme="1"/>
      <name val="Arial"/>
      <family val="2"/>
    </font>
    <font>
      <sz val="12"/>
      <color rgb="FFFF0000"/>
      <name val="Calibri"/>
      <family val="2"/>
    </font>
    <font>
      <b/>
      <u/>
      <sz val="12"/>
      <color theme="1"/>
      <name val="Calibri"/>
      <family val="2"/>
    </font>
    <font>
      <sz val="11"/>
      <color theme="1"/>
      <name val="Calibri"/>
      <family val="2"/>
    </font>
    <font>
      <sz val="11"/>
      <color theme="1"/>
      <name val="Adobe Caslon Pro"/>
    </font>
    <font>
      <u/>
      <sz val="12"/>
      <color theme="1"/>
      <name val="Calibri"/>
      <family val="2"/>
    </font>
    <font>
      <i/>
      <sz val="12"/>
      <color theme="1"/>
      <name val="Calibri"/>
      <family val="2"/>
      <scheme val="minor"/>
    </font>
    <font>
      <b/>
      <sz val="12"/>
      <color theme="1"/>
      <name val="Calibri"/>
      <family val="2"/>
    </font>
    <font>
      <i/>
      <u/>
      <sz val="11"/>
      <color theme="1"/>
      <name val="Adobe Caslon Pro"/>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1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1">
    <xf numFmtId="0" fontId="0" fillId="0" borderId="0" xfId="0"/>
    <xf numFmtId="0" fontId="3" fillId="2" borderId="1" xfId="0" applyFont="1" applyFill="1" applyBorder="1"/>
    <xf numFmtId="0" fontId="4" fillId="2" borderId="0" xfId="0" applyFont="1" applyFill="1"/>
    <xf numFmtId="0" fontId="5" fillId="2" borderId="2" xfId="0" applyFont="1" applyFill="1" applyBorder="1"/>
    <xf numFmtId="0" fontId="5" fillId="0" borderId="0" xfId="0" applyFont="1"/>
    <xf numFmtId="2" fontId="6" fillId="2" borderId="1" xfId="0" applyNumberFormat="1" applyFont="1" applyFill="1" applyBorder="1" applyAlignment="1">
      <alignment horizontal="left"/>
    </xf>
    <xf numFmtId="0" fontId="4" fillId="2" borderId="3" xfId="0" applyFont="1" applyFill="1" applyBorder="1"/>
    <xf numFmtId="0" fontId="4" fillId="2" borderId="4" xfId="0" applyFont="1" applyFill="1" applyBorder="1"/>
    <xf numFmtId="164" fontId="4" fillId="2" borderId="4" xfId="2" applyNumberFormat="1" applyFont="1" applyFill="1" applyBorder="1"/>
    <xf numFmtId="0" fontId="5" fillId="2" borderId="5" xfId="0" applyFont="1" applyFill="1" applyBorder="1"/>
    <xf numFmtId="0" fontId="4" fillId="0" borderId="0" xfId="0" applyFont="1"/>
    <xf numFmtId="0" fontId="3" fillId="0" borderId="0" xfId="0" applyFont="1"/>
    <xf numFmtId="0" fontId="7" fillId="0" borderId="0" xfId="0" applyFont="1"/>
    <xf numFmtId="165" fontId="4" fillId="0" borderId="0" xfId="0" applyNumberFormat="1" applyFont="1"/>
    <xf numFmtId="0" fontId="8" fillId="0" borderId="0" xfId="0" applyFont="1"/>
    <xf numFmtId="0" fontId="4" fillId="2" borderId="0" xfId="0" applyFont="1" applyFill="1" applyAlignment="1">
      <alignment horizontal="center"/>
    </xf>
    <xf numFmtId="0" fontId="4" fillId="2" borderId="6" xfId="0" applyFont="1" applyFill="1" applyBorder="1" applyAlignment="1">
      <alignment horizontal="center" wrapText="1"/>
    </xf>
    <xf numFmtId="0" fontId="4" fillId="2" borderId="6" xfId="0" applyFont="1" applyFill="1" applyBorder="1" applyAlignment="1">
      <alignment horizontal="center"/>
    </xf>
    <xf numFmtId="0" fontId="4" fillId="2" borderId="8" xfId="0" applyFont="1" applyFill="1" applyBorder="1" applyAlignment="1">
      <alignment horizontal="center" wrapText="1"/>
    </xf>
    <xf numFmtId="0" fontId="4" fillId="2" borderId="7" xfId="0" applyFont="1" applyFill="1" applyBorder="1" applyAlignment="1">
      <alignment horizontal="center"/>
    </xf>
    <xf numFmtId="167" fontId="4" fillId="2" borderId="0" xfId="1" applyNumberFormat="1" applyFont="1" applyFill="1" applyAlignment="1">
      <alignment horizontal="center"/>
    </xf>
    <xf numFmtId="167" fontId="4" fillId="2" borderId="0" xfId="1" applyNumberFormat="1" applyFont="1" applyFill="1" applyAlignment="1"/>
    <xf numFmtId="0" fontId="0" fillId="0" borderId="8" xfId="0" applyBorder="1"/>
    <xf numFmtId="0" fontId="0" fillId="0" borderId="6" xfId="0" applyBorder="1"/>
    <xf numFmtId="0" fontId="0" fillId="0" borderId="7" xfId="0" applyBorder="1"/>
    <xf numFmtId="10" fontId="0" fillId="0" borderId="0" xfId="0" applyNumberFormat="1"/>
    <xf numFmtId="10" fontId="0" fillId="0" borderId="0" xfId="1" applyNumberFormat="1" applyFont="1"/>
    <xf numFmtId="169" fontId="0" fillId="0" borderId="0" xfId="1" applyNumberFormat="1" applyFont="1"/>
    <xf numFmtId="169" fontId="0" fillId="0" borderId="0" xfId="0" applyNumberFormat="1"/>
    <xf numFmtId="170" fontId="0" fillId="0" borderId="0" xfId="0" applyNumberFormat="1"/>
    <xf numFmtId="0" fontId="2" fillId="0" borderId="0" xfId="0" applyFont="1"/>
    <xf numFmtId="167" fontId="2" fillId="0" borderId="0" xfId="1" applyNumberFormat="1" applyFont="1"/>
    <xf numFmtId="0" fontId="0" fillId="0" borderId="6" xfId="0" applyBorder="1" applyAlignment="1">
      <alignment horizontal="center"/>
    </xf>
    <xf numFmtId="0" fontId="12" fillId="0" borderId="0" xfId="0" applyFont="1"/>
    <xf numFmtId="0" fontId="0" fillId="0" borderId="8" xfId="0" applyBorder="1" applyAlignment="1">
      <alignment horizontal="center"/>
    </xf>
    <xf numFmtId="0" fontId="0" fillId="0" borderId="9" xfId="0" applyBorder="1" applyAlignment="1">
      <alignment horizontal="center"/>
    </xf>
    <xf numFmtId="0" fontId="0" fillId="0" borderId="7" xfId="0" applyBorder="1" applyAlignment="1">
      <alignment horizontal="center"/>
    </xf>
    <xf numFmtId="168" fontId="0" fillId="0" borderId="0" xfId="3" applyNumberFormat="1" applyFont="1" applyAlignment="1">
      <alignment horizontal="center"/>
    </xf>
    <xf numFmtId="168" fontId="0" fillId="0" borderId="7" xfId="3" applyNumberFormat="1" applyFont="1" applyBorder="1" applyAlignment="1">
      <alignment horizontal="center"/>
    </xf>
    <xf numFmtId="168" fontId="11" fillId="3" borderId="0" xfId="3" applyNumberFormat="1" applyFont="1" applyFill="1" applyAlignment="1">
      <alignment horizontal="center"/>
    </xf>
    <xf numFmtId="0" fontId="4" fillId="2" borderId="0" xfId="0" quotePrefix="1" applyFont="1" applyFill="1"/>
    <xf numFmtId="0" fontId="4" fillId="0" borderId="0" xfId="0" applyFont="1" applyFill="1" applyBorder="1"/>
    <xf numFmtId="2" fontId="4" fillId="0" borderId="0" xfId="0" applyNumberFormat="1" applyFont="1"/>
    <xf numFmtId="168" fontId="4" fillId="0" borderId="0" xfId="3" applyNumberFormat="1" applyFont="1"/>
    <xf numFmtId="166" fontId="4" fillId="0" borderId="0" xfId="1" applyNumberFormat="1" applyFont="1"/>
    <xf numFmtId="166" fontId="12" fillId="0" borderId="0" xfId="1" applyNumberFormat="1" applyFont="1"/>
    <xf numFmtId="3" fontId="4" fillId="2" borderId="0" xfId="0" applyNumberFormat="1" applyFont="1" applyFill="1" applyAlignment="1">
      <alignment horizontal="center"/>
    </xf>
    <xf numFmtId="0" fontId="4" fillId="2" borderId="0" xfId="0" applyFont="1" applyFill="1" applyBorder="1" applyAlignment="1">
      <alignment horizontal="center"/>
    </xf>
    <xf numFmtId="171" fontId="0" fillId="0" borderId="0" xfId="1" applyNumberFormat="1" applyFont="1"/>
    <xf numFmtId="172" fontId="0" fillId="0" borderId="0" xfId="1" applyNumberFormat="1" applyFont="1"/>
    <xf numFmtId="0" fontId="0" fillId="0" borderId="0" xfId="0" applyAlignment="1">
      <alignment horizontal="center"/>
    </xf>
    <xf numFmtId="172" fontId="2" fillId="0" borderId="0" xfId="1" applyNumberFormat="1" applyFont="1"/>
    <xf numFmtId="6" fontId="2" fillId="0" borderId="0" xfId="0" quotePrefix="1" applyNumberFormat="1" applyFont="1"/>
    <xf numFmtId="0" fontId="4" fillId="0" borderId="0" xfId="0" quotePrefix="1" applyFont="1"/>
    <xf numFmtId="168" fontId="12" fillId="0" borderId="0" xfId="3" applyNumberFormat="1" applyFont="1"/>
    <xf numFmtId="173" fontId="4" fillId="0" borderId="0" xfId="0" applyNumberFormat="1" applyFont="1"/>
    <xf numFmtId="1" fontId="4" fillId="0" borderId="0" xfId="0" applyNumberFormat="1" applyFont="1"/>
    <xf numFmtId="167" fontId="0" fillId="0" borderId="0" xfId="1" applyNumberFormat="1" applyFont="1" applyAlignment="1">
      <alignment horizontal="center"/>
    </xf>
    <xf numFmtId="167" fontId="4" fillId="0" borderId="0" xfId="1" applyNumberFormat="1" applyFont="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1" fontId="0" fillId="0" borderId="0" xfId="0" applyNumberFormat="1"/>
    <xf numFmtId="165" fontId="0" fillId="0" borderId="0" xfId="0" applyNumberFormat="1"/>
    <xf numFmtId="0" fontId="0" fillId="0" borderId="0" xfId="0" applyFont="1"/>
    <xf numFmtId="172" fontId="1" fillId="0" borderId="0" xfId="1" applyNumberFormat="1" applyFont="1"/>
    <xf numFmtId="167" fontId="12" fillId="0" borderId="0" xfId="0" applyNumberFormat="1" applyFont="1"/>
    <xf numFmtId="9" fontId="4" fillId="2" borderId="0" xfId="0" applyNumberFormat="1" applyFont="1" applyFill="1"/>
    <xf numFmtId="6" fontId="4" fillId="2" borderId="0" xfId="0" applyNumberFormat="1" applyFont="1" applyFill="1"/>
    <xf numFmtId="6" fontId="4" fillId="0" borderId="0" xfId="0" applyNumberFormat="1" applyFont="1"/>
    <xf numFmtId="9" fontId="4" fillId="0" borderId="0" xfId="3" applyNumberFormat="1" applyFont="1"/>
    <xf numFmtId="3" fontId="4" fillId="0" borderId="0" xfId="0" applyNumberFormat="1" applyFont="1"/>
    <xf numFmtId="1" fontId="12" fillId="0" borderId="0" xfId="0" applyNumberFormat="1" applyFont="1"/>
    <xf numFmtId="167" fontId="4" fillId="0" borderId="0" xfId="1" applyNumberFormat="1" applyFont="1"/>
    <xf numFmtId="6" fontId="4" fillId="0" borderId="0" xfId="0" quotePrefix="1" applyNumberFormat="1" applyFont="1"/>
    <xf numFmtId="9" fontId="4" fillId="0" borderId="0" xfId="0" applyNumberFormat="1" applyFont="1"/>
    <xf numFmtId="0" fontId="10" fillId="0" borderId="0" xfId="0" applyFont="1"/>
    <xf numFmtId="0" fontId="10" fillId="2" borderId="0" xfId="0" applyFont="1" applyFill="1" applyAlignment="1">
      <alignment horizontal="center"/>
    </xf>
    <xf numFmtId="0" fontId="4" fillId="2" borderId="0" xfId="0" applyFont="1" applyFill="1" applyAlignment="1">
      <alignment horizontal="center"/>
    </xf>
    <xf numFmtId="0" fontId="4" fillId="0" borderId="0" xfId="0" applyFont="1" applyAlignment="1">
      <alignment horizontal="left" wrapText="1"/>
    </xf>
    <xf numFmtId="167" fontId="4" fillId="0" borderId="0" xfId="0" applyNumberFormat="1" applyFon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0</xdr:colOff>
      <xdr:row>25</xdr:row>
      <xdr:rowOff>0</xdr:rowOff>
    </xdr:from>
    <xdr:to>
      <xdr:col>4</xdr:col>
      <xdr:colOff>228600</xdr:colOff>
      <xdr:row>25</xdr:row>
      <xdr:rowOff>0</xdr:rowOff>
    </xdr:to>
    <xdr:pic>
      <xdr:nvPicPr>
        <xdr:cNvPr id="5121" name="Picture 1">
          <a:extLst>
            <a:ext uri="{FF2B5EF4-FFF2-40B4-BE49-F238E27FC236}">
              <a16:creationId xmlns:a16="http://schemas.microsoft.com/office/drawing/2014/main" id="{3919FB94-0407-7841-81EE-C4DC85C03D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1000" y="5397500"/>
          <a:ext cx="15367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28</xdr:row>
      <xdr:rowOff>0</xdr:rowOff>
    </xdr:from>
    <xdr:to>
      <xdr:col>4</xdr:col>
      <xdr:colOff>228600</xdr:colOff>
      <xdr:row>28</xdr:row>
      <xdr:rowOff>0</xdr:rowOff>
    </xdr:to>
    <xdr:pic>
      <xdr:nvPicPr>
        <xdr:cNvPr id="2" name="Picture 1">
          <a:extLst>
            <a:ext uri="{FF2B5EF4-FFF2-40B4-BE49-F238E27FC236}">
              <a16:creationId xmlns:a16="http://schemas.microsoft.com/office/drawing/2014/main" id="{0889FB5B-7494-2542-9B75-B8F57FC7AE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6007100"/>
          <a:ext cx="10541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7D556-2801-8343-869F-4D14E5407649}">
  <dimension ref="A1:BM181"/>
  <sheetViews>
    <sheetView tabSelected="1" zoomScale="130" zoomScaleNormal="130" workbookViewId="0"/>
  </sheetViews>
  <sheetFormatPr baseColWidth="10" defaultRowHeight="16" x14ac:dyDescent="0.2"/>
  <cols>
    <col min="1" max="1" width="10.83203125" style="4"/>
    <col min="2" max="2" width="13" style="4" customWidth="1"/>
    <col min="3" max="5" width="10.83203125" style="4"/>
    <col min="6" max="6" width="12.1640625" style="4" customWidth="1"/>
    <col min="7" max="16384" width="10.83203125" style="4"/>
  </cols>
  <sheetData>
    <row r="1" spans="1:10" ht="19" x14ac:dyDescent="0.25">
      <c r="A1" s="1" t="s">
        <v>5</v>
      </c>
      <c r="B1" s="2"/>
      <c r="C1" s="2"/>
      <c r="D1" s="2"/>
      <c r="E1" s="2"/>
      <c r="F1" s="2"/>
      <c r="G1" s="2"/>
      <c r="H1" s="2"/>
      <c r="I1" s="2"/>
      <c r="J1" s="3"/>
    </row>
    <row r="2" spans="1:10" x14ac:dyDescent="0.2">
      <c r="A2" s="5"/>
      <c r="B2" s="2"/>
      <c r="C2" s="2"/>
      <c r="D2" s="2"/>
      <c r="E2" s="2"/>
      <c r="F2" s="2"/>
      <c r="G2" s="2"/>
      <c r="H2" s="2"/>
      <c r="I2" s="2"/>
      <c r="J2" s="3"/>
    </row>
    <row r="3" spans="1:10" x14ac:dyDescent="0.2">
      <c r="A3" s="5"/>
      <c r="B3" s="2" t="s">
        <v>6</v>
      </c>
      <c r="C3" s="2"/>
      <c r="D3" s="2"/>
      <c r="E3" s="2"/>
      <c r="F3" s="2"/>
      <c r="G3" s="2"/>
      <c r="H3" s="2"/>
      <c r="I3" s="2"/>
      <c r="J3" s="3"/>
    </row>
    <row r="4" spans="1:10" x14ac:dyDescent="0.2">
      <c r="A4" s="5"/>
      <c r="B4" s="2"/>
      <c r="C4" s="2"/>
      <c r="D4" s="2"/>
      <c r="E4" s="2"/>
      <c r="F4" s="2"/>
      <c r="G4" s="2"/>
      <c r="H4" s="2"/>
      <c r="I4" s="2"/>
      <c r="J4" s="3"/>
    </row>
    <row r="5" spans="1:10" x14ac:dyDescent="0.2">
      <c r="A5" s="5"/>
      <c r="B5" s="2"/>
      <c r="C5" s="77" t="s">
        <v>7</v>
      </c>
      <c r="D5" s="77"/>
      <c r="E5" s="77"/>
      <c r="F5" s="77"/>
      <c r="G5" s="2"/>
      <c r="H5" s="2"/>
      <c r="I5" s="2"/>
      <c r="J5" s="3"/>
    </row>
    <row r="6" spans="1:10" ht="34" x14ac:dyDescent="0.2">
      <c r="A6" s="5"/>
      <c r="B6" s="18" t="s">
        <v>8</v>
      </c>
      <c r="C6" s="17" t="s">
        <v>9</v>
      </c>
      <c r="D6" s="17" t="s">
        <v>10</v>
      </c>
      <c r="E6" s="17" t="s">
        <v>11</v>
      </c>
      <c r="F6" s="16" t="s">
        <v>12</v>
      </c>
      <c r="G6" s="2"/>
      <c r="H6" s="2"/>
      <c r="I6" s="2"/>
      <c r="J6" s="3"/>
    </row>
    <row r="7" spans="1:10" x14ac:dyDescent="0.2">
      <c r="A7" s="5"/>
      <c r="B7" s="19">
        <v>2009</v>
      </c>
      <c r="C7" s="21">
        <v>470</v>
      </c>
      <c r="D7" s="21">
        <v>910</v>
      </c>
      <c r="E7" s="21">
        <v>1450</v>
      </c>
      <c r="F7" s="21">
        <v>2890</v>
      </c>
      <c r="G7" s="2"/>
      <c r="H7" s="2"/>
      <c r="I7" s="2"/>
      <c r="J7" s="3"/>
    </row>
    <row r="8" spans="1:10" x14ac:dyDescent="0.2">
      <c r="A8" s="5"/>
      <c r="B8" s="19">
        <v>2010</v>
      </c>
      <c r="C8" s="21">
        <v>730</v>
      </c>
      <c r="D8" s="21">
        <v>2160</v>
      </c>
      <c r="E8" s="21">
        <v>3460</v>
      </c>
      <c r="F8" s="21">
        <v>3750</v>
      </c>
      <c r="G8" s="2"/>
      <c r="H8" s="2"/>
      <c r="I8" s="2"/>
      <c r="J8" s="3"/>
    </row>
    <row r="9" spans="1:10" x14ac:dyDescent="0.2">
      <c r="A9" s="5"/>
      <c r="B9" s="19">
        <v>2011</v>
      </c>
      <c r="C9" s="21">
        <v>970</v>
      </c>
      <c r="D9" s="21">
        <v>2490</v>
      </c>
      <c r="E9" s="21">
        <v>3290</v>
      </c>
      <c r="F9" s="21">
        <v>4130</v>
      </c>
      <c r="G9" s="2"/>
      <c r="H9" s="2"/>
      <c r="I9" s="2"/>
      <c r="J9" s="3"/>
    </row>
    <row r="10" spans="1:10" x14ac:dyDescent="0.2">
      <c r="A10" s="5"/>
      <c r="B10" s="19">
        <v>2012</v>
      </c>
      <c r="C10" s="21">
        <v>1480</v>
      </c>
      <c r="D10" s="21">
        <v>2630</v>
      </c>
      <c r="E10" s="21"/>
      <c r="F10" s="21">
        <v>6730</v>
      </c>
      <c r="G10" s="2"/>
      <c r="H10" s="2"/>
      <c r="I10" s="2"/>
      <c r="J10" s="3"/>
    </row>
    <row r="11" spans="1:10" x14ac:dyDescent="0.2">
      <c r="A11" s="5"/>
      <c r="B11" s="19">
        <v>2013</v>
      </c>
      <c r="C11" s="21">
        <v>2130</v>
      </c>
      <c r="D11" s="21"/>
      <c r="E11" s="21"/>
      <c r="F11" s="21">
        <v>7250</v>
      </c>
      <c r="G11" s="2"/>
      <c r="H11" s="2"/>
      <c r="I11" s="2"/>
      <c r="J11" s="3"/>
    </row>
    <row r="12" spans="1:10" x14ac:dyDescent="0.2">
      <c r="A12" s="5"/>
      <c r="B12" s="2"/>
      <c r="C12" s="2"/>
      <c r="D12" s="2"/>
      <c r="E12" s="2"/>
      <c r="F12" s="2"/>
      <c r="G12" s="2"/>
      <c r="H12" s="2"/>
      <c r="I12" s="2"/>
      <c r="J12" s="3"/>
    </row>
    <row r="13" spans="1:10" x14ac:dyDescent="0.2">
      <c r="A13" s="5"/>
      <c r="B13" s="2" t="s">
        <v>13</v>
      </c>
      <c r="C13" s="2"/>
      <c r="D13" s="2"/>
      <c r="E13" s="2"/>
      <c r="F13" s="2"/>
      <c r="G13" s="2"/>
      <c r="H13" s="2"/>
      <c r="I13" s="2"/>
      <c r="J13" s="3"/>
    </row>
    <row r="14" spans="1:10" x14ac:dyDescent="0.2">
      <c r="A14" s="5"/>
      <c r="B14" s="2"/>
      <c r="C14" s="2"/>
      <c r="D14" s="2"/>
      <c r="E14" s="2"/>
      <c r="F14" s="2"/>
      <c r="G14" s="2"/>
      <c r="H14" s="2"/>
      <c r="I14" s="2"/>
      <c r="J14" s="3"/>
    </row>
    <row r="15" spans="1:10" x14ac:dyDescent="0.2">
      <c r="A15" s="5"/>
      <c r="B15" s="2" t="s">
        <v>14</v>
      </c>
      <c r="C15" s="2"/>
      <c r="D15" s="2"/>
      <c r="E15" s="2"/>
      <c r="F15" s="2"/>
      <c r="G15" s="2"/>
      <c r="H15" s="2"/>
      <c r="I15" s="2"/>
      <c r="J15" s="3"/>
    </row>
    <row r="16" spans="1:10" x14ac:dyDescent="0.2">
      <c r="A16" s="5"/>
      <c r="B16" s="2"/>
      <c r="C16" s="2"/>
      <c r="D16" s="2"/>
      <c r="E16" s="2"/>
      <c r="F16" s="2"/>
      <c r="G16" s="2"/>
      <c r="H16" s="2"/>
      <c r="I16" s="2"/>
      <c r="J16" s="3"/>
    </row>
    <row r="17" spans="1:12" ht="17" thickBot="1" x14ac:dyDescent="0.25">
      <c r="A17" s="6"/>
      <c r="B17" s="7"/>
      <c r="C17" s="8"/>
      <c r="D17" s="8"/>
      <c r="E17" s="8"/>
      <c r="F17" s="7"/>
      <c r="G17" s="7"/>
      <c r="H17" s="7"/>
      <c r="I17" s="7"/>
      <c r="J17" s="9"/>
    </row>
    <row r="18" spans="1:12" x14ac:dyDescent="0.2">
      <c r="A18" s="10"/>
      <c r="B18" s="10"/>
      <c r="C18" s="10"/>
      <c r="D18" s="10"/>
      <c r="E18" s="10"/>
      <c r="F18" s="10"/>
      <c r="G18" s="10"/>
      <c r="H18" s="10"/>
      <c r="I18" s="10"/>
    </row>
    <row r="19" spans="1:12" ht="19" x14ac:dyDescent="0.25">
      <c r="A19" s="11" t="s">
        <v>2</v>
      </c>
      <c r="B19" s="10"/>
      <c r="C19" s="10"/>
      <c r="D19" s="10"/>
      <c r="E19" s="10"/>
      <c r="F19" s="10"/>
      <c r="G19" s="10"/>
      <c r="H19" s="10"/>
      <c r="I19" s="10"/>
    </row>
    <row r="20" spans="1:12" x14ac:dyDescent="0.2">
      <c r="A20" s="10"/>
      <c r="B20"/>
      <c r="C20"/>
      <c r="D20"/>
      <c r="E20"/>
      <c r="F20"/>
      <c r="G20"/>
      <c r="H20"/>
      <c r="I20"/>
      <c r="J20"/>
      <c r="K20"/>
      <c r="L20"/>
    </row>
    <row r="21" spans="1:12" x14ac:dyDescent="0.2">
      <c r="A21" s="10"/>
      <c r="B21" t="s">
        <v>33</v>
      </c>
      <c r="C21">
        <v>1.32</v>
      </c>
      <c r="D21"/>
      <c r="E21"/>
      <c r="F21"/>
      <c r="G21"/>
      <c r="H21"/>
      <c r="I21"/>
      <c r="J21"/>
      <c r="K21"/>
      <c r="L21"/>
    </row>
    <row r="22" spans="1:12" x14ac:dyDescent="0.2">
      <c r="A22" s="10"/>
      <c r="B22"/>
      <c r="C22"/>
      <c r="D22"/>
      <c r="E22"/>
      <c r="F22"/>
      <c r="G22"/>
      <c r="H22"/>
      <c r="I22"/>
      <c r="J22"/>
      <c r="K22"/>
      <c r="L22"/>
    </row>
    <row r="23" spans="1:12" x14ac:dyDescent="0.2">
      <c r="A23" s="10"/>
      <c r="B23" t="s">
        <v>23</v>
      </c>
      <c r="C23"/>
      <c r="D23"/>
      <c r="E23"/>
      <c r="F23"/>
      <c r="G23"/>
      <c r="H23"/>
      <c r="I23"/>
      <c r="J23"/>
      <c r="K23"/>
      <c r="L23"/>
    </row>
    <row r="24" spans="1:12" x14ac:dyDescent="0.2">
      <c r="A24" s="10"/>
      <c r="B24"/>
      <c r="C24"/>
      <c r="D24"/>
      <c r="E24"/>
      <c r="F24"/>
      <c r="G24"/>
      <c r="H24" t="s">
        <v>25</v>
      </c>
      <c r="I24"/>
      <c r="J24"/>
      <c r="K24" t="s">
        <v>26</v>
      </c>
      <c r="L24"/>
    </row>
    <row r="25" spans="1:12" x14ac:dyDescent="0.2">
      <c r="A25" s="10"/>
      <c r="B25" s="34" t="s">
        <v>32</v>
      </c>
      <c r="C25" s="32">
        <v>48</v>
      </c>
      <c r="D25" s="32">
        <v>60</v>
      </c>
      <c r="E25" s="34">
        <v>72</v>
      </c>
      <c r="F25" s="35" t="s">
        <v>24</v>
      </c>
      <c r="G25"/>
      <c r="H25" s="23" t="s">
        <v>15</v>
      </c>
      <c r="I25" s="23" t="s">
        <v>16</v>
      </c>
      <c r="J25"/>
      <c r="K25" s="23" t="s">
        <v>15</v>
      </c>
      <c r="L25" s="23" t="s">
        <v>16</v>
      </c>
    </row>
    <row r="26" spans="1:12" x14ac:dyDescent="0.2">
      <c r="A26" s="12"/>
      <c r="B26" s="36">
        <v>2009</v>
      </c>
      <c r="C26" s="37">
        <f>C7/$F7</f>
        <v>0.16262975778546712</v>
      </c>
      <c r="D26" s="37">
        <f>D7/$F7</f>
        <v>0.31487889273356401</v>
      </c>
      <c r="E26" s="38">
        <f>E7/$F7</f>
        <v>0.5017301038062284</v>
      </c>
      <c r="F26" s="37">
        <f>E26*$C$21</f>
        <v>0.6622837370242215</v>
      </c>
      <c r="G26" s="25"/>
      <c r="H26" s="26">
        <f>D26^2</f>
        <v>9.914871708911531E-2</v>
      </c>
      <c r="I26" s="26">
        <f>D26*F26</f>
        <v>0.20853916978963374</v>
      </c>
      <c r="J26" s="25"/>
      <c r="K26" s="26">
        <f>C26^2</f>
        <v>2.6448438117359703E-2</v>
      </c>
      <c r="L26" s="26">
        <f>C26*F26</f>
        <v>0.10770704373750314</v>
      </c>
    </row>
    <row r="27" spans="1:12" x14ac:dyDescent="0.2">
      <c r="A27" s="10"/>
      <c r="B27" s="36">
        <v>2010</v>
      </c>
      <c r="C27" s="37">
        <f t="shared" ref="C27:C30" si="0">C8/$F8</f>
        <v>0.19466666666666665</v>
      </c>
      <c r="D27" s="37">
        <f t="shared" ref="D27:D29" si="1">D8/$F8</f>
        <v>0.57599999999999996</v>
      </c>
      <c r="E27" s="38">
        <f t="shared" ref="E27:E28" si="2">E8/$F8</f>
        <v>0.92266666666666663</v>
      </c>
      <c r="F27" s="37">
        <f>E27*$C$21</f>
        <v>1.2179200000000001</v>
      </c>
      <c r="G27" s="25"/>
      <c r="H27" s="26">
        <f>D27^2</f>
        <v>0.33177599999999996</v>
      </c>
      <c r="I27" s="26">
        <f>D27*F27</f>
        <v>0.70152192000000002</v>
      </c>
      <c r="J27" s="25"/>
      <c r="K27" s="26">
        <f t="shared" ref="K27:K29" si="3">C27^2</f>
        <v>3.7895111111111109E-2</v>
      </c>
      <c r="L27" s="26">
        <f t="shared" ref="L27:L29" si="4">C27*F27</f>
        <v>0.23708842666666669</v>
      </c>
    </row>
    <row r="28" spans="1:12" x14ac:dyDescent="0.2">
      <c r="A28" s="10"/>
      <c r="B28" s="36">
        <v>2011</v>
      </c>
      <c r="C28" s="37">
        <f t="shared" si="0"/>
        <v>0.23486682808716708</v>
      </c>
      <c r="D28" s="37">
        <f t="shared" si="1"/>
        <v>0.60290556900726389</v>
      </c>
      <c r="E28" s="38">
        <f t="shared" si="2"/>
        <v>0.79661016949152541</v>
      </c>
      <c r="F28" s="37">
        <f>E28*$C$21</f>
        <v>1.0515254237288136</v>
      </c>
      <c r="G28" s="25"/>
      <c r="H28" s="26">
        <f t="shared" ref="H28" si="5">D28^2</f>
        <v>0.36349512513997262</v>
      </c>
      <c r="I28" s="26">
        <f t="shared" ref="I28" si="6">D28*F28</f>
        <v>0.63397053391882463</v>
      </c>
      <c r="J28" s="25"/>
      <c r="K28" s="26">
        <f>C28^2</f>
        <v>5.5162426935726892E-2</v>
      </c>
      <c r="L28" s="26">
        <f>C28*F28</f>
        <v>0.24696844092420078</v>
      </c>
    </row>
    <row r="29" spans="1:12" x14ac:dyDescent="0.2">
      <c r="A29" s="10"/>
      <c r="B29" s="36">
        <v>2012</v>
      </c>
      <c r="C29" s="37">
        <f t="shared" si="0"/>
        <v>0.21991084695393759</v>
      </c>
      <c r="D29" s="37">
        <f t="shared" si="1"/>
        <v>0.39078751857355126</v>
      </c>
      <c r="E29" s="38"/>
      <c r="F29" s="39">
        <f>D40+D39*D29</f>
        <v>0.79894983991404367</v>
      </c>
      <c r="G29" s="25"/>
      <c r="H29" s="25"/>
      <c r="I29" s="25"/>
      <c r="J29" s="25"/>
      <c r="K29" s="26">
        <f t="shared" si="3"/>
        <v>4.8360780607998158E-2</v>
      </c>
      <c r="L29" s="26">
        <f t="shared" si="4"/>
        <v>0.17569773596921021</v>
      </c>
    </row>
    <row r="30" spans="1:12" x14ac:dyDescent="0.2">
      <c r="A30" s="10"/>
      <c r="B30" s="36">
        <v>2013</v>
      </c>
      <c r="C30" s="37">
        <f t="shared" si="0"/>
        <v>0.29379310344827586</v>
      </c>
      <c r="D30" s="37"/>
      <c r="E30" s="38"/>
      <c r="F30" s="39">
        <f>C40+C39*C30</f>
        <v>1.2371412773023076</v>
      </c>
      <c r="G30" s="25"/>
      <c r="H30" s="25"/>
      <c r="I30" s="25"/>
      <c r="J30" s="25"/>
      <c r="K30" s="25"/>
      <c r="L30" s="25"/>
    </row>
    <row r="31" spans="1:12" x14ac:dyDescent="0.2">
      <c r="A31" s="10"/>
      <c r="B31"/>
      <c r="C31"/>
      <c r="D31"/>
      <c r="E31"/>
      <c r="F31"/>
      <c r="G31"/>
      <c r="H31"/>
      <c r="I31"/>
      <c r="J31"/>
      <c r="K31"/>
      <c r="L31"/>
    </row>
    <row r="32" spans="1:12" x14ac:dyDescent="0.2">
      <c r="A32" s="10"/>
      <c r="B32" t="s">
        <v>27</v>
      </c>
      <c r="C32"/>
      <c r="D32"/>
      <c r="E32"/>
      <c r="F32"/>
      <c r="G32"/>
      <c r="H32"/>
      <c r="I32"/>
      <c r="J32"/>
      <c r="K32"/>
      <c r="L32"/>
    </row>
    <row r="33" spans="1:14" x14ac:dyDescent="0.2">
      <c r="A33" s="10"/>
      <c r="B33" s="22"/>
      <c r="C33" s="32" t="s">
        <v>28</v>
      </c>
      <c r="D33" s="32" t="s">
        <v>29</v>
      </c>
      <c r="E33"/>
      <c r="F33"/>
      <c r="G33"/>
      <c r="H33"/>
      <c r="I33"/>
      <c r="J33"/>
      <c r="K33"/>
      <c r="L33"/>
    </row>
    <row r="34" spans="1:14" x14ac:dyDescent="0.2">
      <c r="A34" s="10"/>
      <c r="B34" s="24" t="s">
        <v>17</v>
      </c>
      <c r="C34" s="27">
        <f>AVERAGE(C26:C29)</f>
        <v>0.2030185248733096</v>
      </c>
      <c r="D34" s="27">
        <f>AVERAGE(D26:D28)</f>
        <v>0.49792815391360934</v>
      </c>
      <c r="E34"/>
      <c r="F34"/>
      <c r="G34"/>
      <c r="H34"/>
      <c r="I34"/>
      <c r="J34"/>
      <c r="K34"/>
      <c r="L34"/>
    </row>
    <row r="35" spans="1:14" x14ac:dyDescent="0.2">
      <c r="A35" s="10"/>
      <c r="B35" s="24" t="s">
        <v>18</v>
      </c>
      <c r="C35" s="27">
        <f>AVERAGE(F26:F29)</f>
        <v>0.93266975016676967</v>
      </c>
      <c r="D35" s="27">
        <f>AVERAGE(F26:F28)</f>
        <v>0.97724305358434504</v>
      </c>
      <c r="E35"/>
      <c r="F35"/>
      <c r="G35"/>
      <c r="H35"/>
      <c r="I35"/>
      <c r="J35"/>
      <c r="K35"/>
      <c r="L35"/>
    </row>
    <row r="36" spans="1:14" x14ac:dyDescent="0.2">
      <c r="A36" s="10"/>
      <c r="B36" s="24" t="s">
        <v>19</v>
      </c>
      <c r="C36" s="27">
        <f>AVERAGE(K26:K29)</f>
        <v>4.1966689193048967E-2</v>
      </c>
      <c r="D36" s="27">
        <f>AVERAGE(H26:H28)</f>
        <v>0.26480661407636263</v>
      </c>
      <c r="E36"/>
      <c r="F36"/>
      <c r="G36"/>
      <c r="H36"/>
      <c r="I36"/>
      <c r="J36"/>
      <c r="K36"/>
      <c r="L36"/>
    </row>
    <row r="37" spans="1:14" x14ac:dyDescent="0.2">
      <c r="A37" s="10"/>
      <c r="B37" s="24" t="s">
        <v>20</v>
      </c>
      <c r="C37" s="27">
        <f>AVERAGE(L26:L29)</f>
        <v>0.1918654118243952</v>
      </c>
      <c r="D37" s="27">
        <f>AVERAGE(I26:I28)</f>
        <v>0.51467720790281946</v>
      </c>
      <c r="E37"/>
      <c r="F37"/>
      <c r="G37"/>
      <c r="H37"/>
      <c r="I37"/>
      <c r="J37"/>
      <c r="K37"/>
      <c r="L37"/>
    </row>
    <row r="38" spans="1:14" x14ac:dyDescent="0.2">
      <c r="A38" s="12"/>
      <c r="B38" s="24"/>
      <c r="C38" s="28"/>
      <c r="D38" s="28"/>
      <c r="E38"/>
      <c r="F38"/>
      <c r="G38"/>
      <c r="H38"/>
      <c r="I38"/>
      <c r="J38"/>
      <c r="K38"/>
      <c r="L38"/>
    </row>
    <row r="39" spans="1:14" x14ac:dyDescent="0.2">
      <c r="A39" s="10"/>
      <c r="B39" s="24" t="s">
        <v>21</v>
      </c>
      <c r="C39" s="29">
        <f>(C37-C34*C35)/(C36-C34^2)</f>
        <v>3.3541497180743143</v>
      </c>
      <c r="D39" s="29">
        <f>(D37-D34*D35)/(D36-D34^2)</f>
        <v>1.6641045025018679</v>
      </c>
      <c r="E39"/>
      <c r="F39"/>
      <c r="G39"/>
      <c r="H39"/>
      <c r="I39"/>
      <c r="J39"/>
      <c r="K39"/>
      <c r="L39"/>
      <c r="N39" s="10"/>
    </row>
    <row r="40" spans="1:14" x14ac:dyDescent="0.2">
      <c r="A40" s="10"/>
      <c r="B40" s="24" t="s">
        <v>22</v>
      </c>
      <c r="C40" s="29">
        <f>C35-C39*C34</f>
        <v>0.25171522219909515</v>
      </c>
      <c r="D40" s="29">
        <f>D35-D39*D34</f>
        <v>0.14863857073426467</v>
      </c>
      <c r="E40"/>
      <c r="F40"/>
      <c r="G40"/>
      <c r="H40"/>
      <c r="I40"/>
      <c r="J40"/>
      <c r="K40"/>
      <c r="L40"/>
      <c r="N40" s="14"/>
    </row>
    <row r="41" spans="1:14" x14ac:dyDescent="0.2">
      <c r="A41" s="10"/>
      <c r="B41"/>
      <c r="C41"/>
      <c r="D41"/>
      <c r="E41"/>
      <c r="F41"/>
      <c r="G41"/>
      <c r="H41"/>
      <c r="I41"/>
      <c r="J41"/>
      <c r="K41"/>
      <c r="L41"/>
      <c r="N41" s="14"/>
    </row>
    <row r="42" spans="1:14" x14ac:dyDescent="0.2">
      <c r="A42" s="10"/>
      <c r="B42"/>
      <c r="C42"/>
      <c r="D42"/>
      <c r="E42"/>
      <c r="F42"/>
      <c r="G42"/>
      <c r="H42"/>
      <c r="I42"/>
      <c r="J42"/>
      <c r="K42"/>
      <c r="L42"/>
      <c r="N42" s="14"/>
    </row>
    <row r="43" spans="1:14" x14ac:dyDescent="0.2">
      <c r="A43" s="10"/>
      <c r="B43" s="30" t="s">
        <v>30</v>
      </c>
      <c r="C43" s="31">
        <f>F30*F11</f>
        <v>8969.2742604417308</v>
      </c>
      <c r="D43"/>
      <c r="E43"/>
      <c r="F43"/>
      <c r="G43"/>
      <c r="H43"/>
      <c r="I43"/>
      <c r="J43"/>
      <c r="K43"/>
      <c r="L43"/>
      <c r="N43" s="14"/>
    </row>
    <row r="44" spans="1:14" x14ac:dyDescent="0.2">
      <c r="A44" s="10"/>
      <c r="B44" s="10"/>
      <c r="C44" s="10"/>
      <c r="D44" s="10"/>
      <c r="E44" s="10"/>
      <c r="F44" s="10"/>
      <c r="G44" s="10"/>
      <c r="H44" s="10"/>
      <c r="I44" s="10"/>
      <c r="L44" s="14"/>
      <c r="M44" s="14"/>
      <c r="N44" s="14"/>
    </row>
    <row r="45" spans="1:14" x14ac:dyDescent="0.2">
      <c r="A45" s="10"/>
      <c r="B45" s="33" t="s">
        <v>31</v>
      </c>
      <c r="C45" s="10"/>
      <c r="D45" s="10"/>
      <c r="E45" s="10"/>
      <c r="F45" s="10"/>
      <c r="G45" s="10"/>
      <c r="H45" s="10"/>
      <c r="I45" s="10"/>
      <c r="L45" s="14"/>
      <c r="M45" s="14"/>
      <c r="N45" s="14"/>
    </row>
    <row r="46" spans="1:14" x14ac:dyDescent="0.2">
      <c r="A46" s="10"/>
      <c r="B46" s="10"/>
      <c r="C46" s="10"/>
      <c r="D46" s="10"/>
      <c r="E46" s="10"/>
      <c r="F46" s="10"/>
      <c r="G46" s="10"/>
      <c r="H46" s="10"/>
      <c r="I46" s="10"/>
      <c r="L46" s="14"/>
      <c r="M46" s="14"/>
      <c r="N46" s="14"/>
    </row>
    <row r="47" spans="1:14" x14ac:dyDescent="0.2">
      <c r="A47" s="10"/>
      <c r="B47" s="10"/>
      <c r="C47" s="10"/>
      <c r="D47" s="10"/>
      <c r="E47" s="10"/>
      <c r="F47" s="10"/>
      <c r="G47" s="10"/>
      <c r="H47" s="10"/>
      <c r="I47" s="10"/>
      <c r="L47" s="14"/>
      <c r="M47" s="14"/>
      <c r="N47" s="14"/>
    </row>
    <row r="48" spans="1:14" x14ac:dyDescent="0.2">
      <c r="A48" s="10"/>
      <c r="B48" s="10"/>
      <c r="C48" s="10"/>
      <c r="D48" s="10"/>
      <c r="E48" s="10"/>
      <c r="F48" s="10"/>
      <c r="G48" s="10"/>
      <c r="H48" s="10"/>
      <c r="I48" s="10"/>
      <c r="L48" s="14"/>
      <c r="M48" s="14"/>
      <c r="N48" s="14"/>
    </row>
    <row r="49" spans="1:14" x14ac:dyDescent="0.2">
      <c r="A49" s="10"/>
      <c r="B49" s="10"/>
      <c r="C49" s="10"/>
      <c r="D49" s="10"/>
      <c r="E49" s="10"/>
      <c r="F49" s="10"/>
      <c r="G49" s="10"/>
      <c r="H49" s="10"/>
      <c r="I49" s="10"/>
      <c r="L49" s="10"/>
      <c r="M49" s="13"/>
      <c r="N49" s="10"/>
    </row>
    <row r="50" spans="1:14" x14ac:dyDescent="0.2">
      <c r="A50" s="10"/>
      <c r="B50" s="10"/>
      <c r="C50" s="10"/>
      <c r="D50" s="10"/>
      <c r="E50" s="10"/>
      <c r="F50" s="10"/>
      <c r="G50" s="10"/>
      <c r="H50" s="10"/>
      <c r="I50" s="10"/>
      <c r="L50" s="14"/>
      <c r="M50" s="14"/>
      <c r="N50" s="14"/>
    </row>
    <row r="51" spans="1:14" x14ac:dyDescent="0.2">
      <c r="A51" s="10"/>
      <c r="B51" s="10"/>
      <c r="C51" s="10"/>
      <c r="D51" s="10"/>
      <c r="E51" s="10"/>
      <c r="F51" s="10"/>
      <c r="G51" s="10"/>
      <c r="H51" s="10"/>
      <c r="I51" s="10"/>
      <c r="L51" s="14"/>
      <c r="M51" s="14"/>
      <c r="N51" s="14"/>
    </row>
    <row r="52" spans="1:14" x14ac:dyDescent="0.2">
      <c r="A52" s="10"/>
      <c r="B52" s="10"/>
      <c r="C52" s="10"/>
      <c r="D52" s="10"/>
      <c r="E52" s="10"/>
      <c r="F52" s="10"/>
      <c r="G52" s="10"/>
      <c r="H52" s="10"/>
      <c r="I52" s="10"/>
      <c r="L52" s="14"/>
      <c r="M52" s="14"/>
      <c r="N52" s="14"/>
    </row>
    <row r="53" spans="1:14" x14ac:dyDescent="0.2">
      <c r="A53" s="10"/>
      <c r="B53" s="10"/>
      <c r="C53" s="10"/>
      <c r="D53" s="10"/>
      <c r="E53" s="10"/>
      <c r="F53" s="10"/>
      <c r="G53" s="10"/>
      <c r="H53" s="10"/>
      <c r="I53" s="10"/>
      <c r="L53" s="14"/>
      <c r="M53" s="14"/>
      <c r="N53" s="14"/>
    </row>
    <row r="54" spans="1:14" x14ac:dyDescent="0.2">
      <c r="A54" s="10"/>
      <c r="B54" s="10"/>
      <c r="C54" s="10"/>
      <c r="D54" s="10"/>
      <c r="E54" s="10"/>
      <c r="F54" s="10"/>
      <c r="G54" s="10"/>
      <c r="H54" s="10"/>
      <c r="I54" s="10"/>
      <c r="L54" s="14"/>
      <c r="M54" s="14"/>
      <c r="N54" s="14"/>
    </row>
    <row r="55" spans="1:14" x14ac:dyDescent="0.2">
      <c r="A55" s="10"/>
      <c r="B55" s="10"/>
      <c r="C55" s="10"/>
      <c r="D55" s="10"/>
      <c r="E55" s="10"/>
      <c r="F55" s="10"/>
      <c r="G55" s="10"/>
      <c r="H55" s="10"/>
      <c r="I55" s="10"/>
      <c r="L55" s="14"/>
      <c r="M55" s="14"/>
      <c r="N55" s="14"/>
    </row>
    <row r="56" spans="1:14" x14ac:dyDescent="0.2">
      <c r="A56" s="10"/>
      <c r="B56" s="10"/>
      <c r="C56" s="10"/>
      <c r="D56" s="10"/>
      <c r="E56" s="10"/>
      <c r="F56" s="10"/>
      <c r="G56" s="10"/>
      <c r="H56" s="10"/>
      <c r="I56" s="10"/>
      <c r="L56" s="14"/>
      <c r="M56" s="14"/>
      <c r="N56" s="14"/>
    </row>
    <row r="57" spans="1:14" x14ac:dyDescent="0.2">
      <c r="A57" s="10"/>
      <c r="B57" s="10"/>
      <c r="C57" s="10"/>
      <c r="D57" s="10"/>
      <c r="E57" s="10"/>
      <c r="F57" s="10"/>
      <c r="G57" s="10"/>
      <c r="H57" s="10"/>
      <c r="I57" s="10"/>
      <c r="L57" s="14"/>
      <c r="M57" s="14"/>
      <c r="N57" s="14"/>
    </row>
    <row r="58" spans="1:14" x14ac:dyDescent="0.2">
      <c r="A58" s="10"/>
      <c r="B58" s="10"/>
      <c r="C58" s="10"/>
      <c r="D58" s="10"/>
      <c r="E58" s="10"/>
      <c r="F58" s="10"/>
      <c r="G58" s="10"/>
      <c r="H58" s="10"/>
      <c r="I58" s="10"/>
      <c r="L58" s="14"/>
      <c r="M58" s="14"/>
      <c r="N58" s="14"/>
    </row>
    <row r="59" spans="1:14" x14ac:dyDescent="0.2">
      <c r="A59" s="10"/>
      <c r="B59" s="10"/>
      <c r="C59" s="10"/>
      <c r="D59" s="10"/>
      <c r="E59" s="10"/>
      <c r="F59" s="10"/>
      <c r="G59" s="10"/>
      <c r="H59" s="10"/>
      <c r="I59" s="10"/>
      <c r="L59" s="10"/>
      <c r="M59" s="13"/>
      <c r="N59" s="10"/>
    </row>
    <row r="60" spans="1:14" x14ac:dyDescent="0.2">
      <c r="A60" s="10"/>
      <c r="B60" s="10"/>
      <c r="C60" s="10"/>
      <c r="D60" s="10"/>
      <c r="E60" s="10"/>
      <c r="F60" s="10"/>
      <c r="G60" s="10"/>
      <c r="H60" s="10"/>
      <c r="I60" s="10"/>
      <c r="L60" s="14"/>
      <c r="M60" s="14"/>
      <c r="N60" s="14"/>
    </row>
    <row r="61" spans="1:14" x14ac:dyDescent="0.2">
      <c r="A61" s="10"/>
      <c r="B61" s="10"/>
      <c r="C61" s="10"/>
      <c r="D61" s="10"/>
      <c r="E61" s="10"/>
      <c r="F61" s="10"/>
      <c r="G61" s="10"/>
      <c r="H61" s="10"/>
      <c r="I61" s="10"/>
      <c r="L61" s="14"/>
      <c r="M61" s="14"/>
      <c r="N61" s="14"/>
    </row>
    <row r="62" spans="1:14" x14ac:dyDescent="0.2">
      <c r="A62" s="10"/>
      <c r="B62" s="10"/>
      <c r="C62" s="10"/>
      <c r="D62" s="10"/>
      <c r="E62" s="10"/>
      <c r="F62" s="10"/>
      <c r="G62" s="10"/>
      <c r="H62" s="10"/>
      <c r="I62" s="10"/>
      <c r="L62" s="14"/>
      <c r="M62" s="14"/>
      <c r="N62" s="14"/>
    </row>
    <row r="63" spans="1:14" x14ac:dyDescent="0.2">
      <c r="A63" s="10"/>
      <c r="B63" s="10"/>
      <c r="C63" s="10"/>
      <c r="D63" s="10"/>
      <c r="E63" s="10"/>
      <c r="F63" s="10"/>
      <c r="G63" s="10"/>
      <c r="H63" s="10"/>
      <c r="I63" s="10"/>
      <c r="L63" s="14"/>
      <c r="M63" s="14"/>
      <c r="N63" s="14"/>
    </row>
    <row r="64" spans="1:14" x14ac:dyDescent="0.2">
      <c r="A64" s="10"/>
      <c r="B64" s="10"/>
      <c r="C64" s="10"/>
      <c r="D64" s="10"/>
      <c r="E64" s="10"/>
      <c r="F64" s="10"/>
      <c r="G64" s="10"/>
      <c r="H64" s="10"/>
      <c r="I64" s="10"/>
      <c r="L64" s="14"/>
      <c r="M64" s="14"/>
      <c r="N64" s="14"/>
    </row>
    <row r="65" spans="1:65" x14ac:dyDescent="0.2">
      <c r="A65" s="10"/>
      <c r="B65" s="10"/>
      <c r="C65" s="10"/>
      <c r="D65" s="10"/>
      <c r="E65" s="10"/>
      <c r="F65" s="10"/>
      <c r="G65" s="10"/>
      <c r="H65" s="10"/>
      <c r="I65" s="10"/>
      <c r="L65" s="14"/>
      <c r="M65" s="14"/>
      <c r="N65" s="14"/>
    </row>
    <row r="66" spans="1:65" x14ac:dyDescent="0.2">
      <c r="A66" s="10"/>
      <c r="B66" s="10"/>
      <c r="C66" s="10"/>
      <c r="D66" s="10"/>
      <c r="E66" s="10"/>
      <c r="F66" s="10"/>
      <c r="G66" s="10"/>
      <c r="H66" s="10"/>
      <c r="I66" s="10"/>
      <c r="L66" s="14"/>
      <c r="M66" s="14"/>
      <c r="N66" s="14"/>
    </row>
    <row r="67" spans="1:65" x14ac:dyDescent="0.2">
      <c r="A67" s="10"/>
      <c r="B67" s="10"/>
      <c r="C67" s="10"/>
      <c r="D67" s="10"/>
      <c r="E67" s="10"/>
      <c r="F67" s="10"/>
      <c r="G67" s="10"/>
      <c r="H67" s="10"/>
      <c r="I67" s="10"/>
      <c r="L67" s="14"/>
      <c r="M67" s="14"/>
      <c r="N67" s="14"/>
    </row>
    <row r="68" spans="1:65" x14ac:dyDescent="0.2">
      <c r="A68" s="10"/>
      <c r="B68" s="10"/>
      <c r="C68" s="10"/>
      <c r="D68" s="10"/>
      <c r="E68" s="10"/>
      <c r="F68" s="10"/>
      <c r="G68" s="10"/>
      <c r="H68" s="10"/>
      <c r="I68" s="10"/>
      <c r="L68" s="14"/>
      <c r="M68" s="14"/>
      <c r="N68" s="14"/>
    </row>
    <row r="69" spans="1:65" x14ac:dyDescent="0.2">
      <c r="A69" s="10"/>
      <c r="B69" s="10"/>
      <c r="C69" s="10"/>
      <c r="D69" s="10"/>
      <c r="E69" s="10"/>
      <c r="F69" s="10"/>
      <c r="G69" s="10"/>
      <c r="H69" s="10"/>
      <c r="I69" s="10"/>
      <c r="L69" s="10"/>
      <c r="M69" s="13"/>
      <c r="N69" s="10"/>
    </row>
    <row r="70" spans="1:65" x14ac:dyDescent="0.2">
      <c r="A70" s="10"/>
      <c r="B70" s="10"/>
      <c r="C70" s="10"/>
      <c r="D70" s="10"/>
      <c r="E70" s="10"/>
      <c r="F70" s="10"/>
      <c r="G70" s="10"/>
      <c r="H70" s="10"/>
      <c r="I70" s="10"/>
      <c r="L70" s="14"/>
      <c r="M70" s="14"/>
      <c r="N70" s="14"/>
    </row>
    <row r="71" spans="1:65" x14ac:dyDescent="0.2">
      <c r="A71" s="10"/>
      <c r="B71" s="10"/>
      <c r="C71" s="10"/>
      <c r="D71" s="10"/>
      <c r="E71" s="10"/>
      <c r="F71" s="10"/>
      <c r="G71" s="10"/>
      <c r="H71" s="10"/>
      <c r="I71" s="10"/>
      <c r="L71" s="14"/>
      <c r="M71" s="14"/>
      <c r="N71" s="14"/>
    </row>
    <row r="72" spans="1:65" x14ac:dyDescent="0.2">
      <c r="A72" s="10"/>
      <c r="B72" s="10"/>
      <c r="C72" s="10"/>
      <c r="D72" s="10"/>
      <c r="E72" s="10"/>
      <c r="F72" s="10"/>
      <c r="G72" s="10"/>
      <c r="H72" s="10"/>
      <c r="I72" s="10"/>
      <c r="L72" s="14"/>
      <c r="M72" s="14"/>
      <c r="N72" s="14"/>
    </row>
    <row r="73" spans="1:65" x14ac:dyDescent="0.2">
      <c r="A73" s="10"/>
      <c r="B73" s="10"/>
      <c r="C73" s="10"/>
      <c r="D73" s="10"/>
      <c r="E73" s="10"/>
      <c r="F73" s="10"/>
      <c r="G73" s="10"/>
      <c r="H73" s="10"/>
      <c r="I73" s="10"/>
      <c r="L73" s="14"/>
      <c r="M73" s="14"/>
      <c r="N73" s="14"/>
    </row>
    <row r="74" spans="1:65" x14ac:dyDescent="0.2">
      <c r="A74" s="10"/>
      <c r="B74" s="10"/>
      <c r="C74" s="10"/>
      <c r="D74" s="10"/>
      <c r="E74" s="10"/>
      <c r="F74" s="10"/>
      <c r="G74" s="10"/>
      <c r="H74" s="10"/>
      <c r="I74" s="10"/>
      <c r="L74" s="14"/>
      <c r="M74" s="14"/>
      <c r="N74" s="14"/>
    </row>
    <row r="75" spans="1:65" x14ac:dyDescent="0.2">
      <c r="A75" s="10"/>
      <c r="B75" s="10"/>
      <c r="C75" s="10"/>
      <c r="D75" s="10"/>
      <c r="E75" s="10"/>
      <c r="F75" s="10"/>
      <c r="G75" s="10"/>
      <c r="H75" s="10"/>
      <c r="I75" s="10"/>
      <c r="L75" s="14"/>
      <c r="M75" s="14"/>
      <c r="N75" s="14"/>
    </row>
    <row r="76" spans="1:65" x14ac:dyDescent="0.2">
      <c r="A76" s="10"/>
      <c r="B76" s="10"/>
      <c r="C76" s="10"/>
      <c r="D76" s="10"/>
      <c r="E76" s="10"/>
      <c r="F76" s="10"/>
      <c r="G76" s="10"/>
      <c r="H76" s="10"/>
      <c r="I76" s="10"/>
      <c r="L76" s="14"/>
      <c r="M76" s="14"/>
      <c r="N76" s="14"/>
    </row>
    <row r="77" spans="1:65" x14ac:dyDescent="0.2">
      <c r="A77" s="10"/>
      <c r="B77" s="10"/>
      <c r="C77" s="10"/>
      <c r="D77" s="10"/>
      <c r="E77" s="10"/>
      <c r="F77" s="10"/>
      <c r="G77" s="10"/>
      <c r="H77" s="10"/>
      <c r="I77" s="10"/>
      <c r="L77" s="14"/>
      <c r="M77" s="14"/>
      <c r="N77" s="14"/>
    </row>
    <row r="78" spans="1:65" x14ac:dyDescent="0.2">
      <c r="A78" s="10"/>
      <c r="B78" s="10"/>
      <c r="C78" s="10"/>
      <c r="D78" s="10"/>
      <c r="E78" s="10"/>
      <c r="F78" s="10"/>
      <c r="G78" s="10"/>
      <c r="H78" s="10"/>
      <c r="I78" s="10"/>
      <c r="L78" s="14"/>
      <c r="M78" s="14"/>
      <c r="N78" s="14"/>
    </row>
    <row r="79" spans="1:65" x14ac:dyDescent="0.2">
      <c r="A79" s="10"/>
      <c r="B79" s="10"/>
      <c r="C79" s="10"/>
      <c r="D79" s="10"/>
      <c r="E79" s="10"/>
      <c r="F79" s="10"/>
      <c r="G79" s="10"/>
      <c r="H79" s="10"/>
      <c r="I79" s="10"/>
      <c r="L79" s="10"/>
      <c r="M79" s="13"/>
      <c r="N79" s="10"/>
    </row>
    <row r="80" spans="1:65" x14ac:dyDescent="0.2">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row>
    <row r="81" spans="1:65" x14ac:dyDescent="0.2">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row>
    <row r="82" spans="1:65" x14ac:dyDescent="0.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row>
    <row r="83" spans="1:65" x14ac:dyDescent="0.2">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row>
    <row r="84" spans="1:65" x14ac:dyDescent="0.2">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row>
    <row r="85" spans="1:65"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row>
    <row r="86" spans="1:65"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row>
    <row r="87" spans="1:65" x14ac:dyDescent="0.2">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row>
    <row r="88" spans="1:65"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row>
    <row r="89" spans="1:65" x14ac:dyDescent="0.2">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row>
    <row r="90" spans="1:65"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row>
    <row r="91" spans="1:65" x14ac:dyDescent="0.2">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row>
    <row r="92" spans="1:65" x14ac:dyDescent="0.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row>
    <row r="93" spans="1:65" x14ac:dyDescent="0.2">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row>
    <row r="94" spans="1:65"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row>
    <row r="95" spans="1:65"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row>
    <row r="96" spans="1:65"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row>
    <row r="97" spans="1:65"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row>
    <row r="98" spans="1:65"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row>
    <row r="99" spans="1:65"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row>
    <row r="100" spans="1:65"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row>
    <row r="101" spans="1:65"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row>
    <row r="102" spans="1:65"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row>
    <row r="103" spans="1:65"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row>
    <row r="104" spans="1:65"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row>
    <row r="105" spans="1:65"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row>
    <row r="106" spans="1:65"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row>
    <row r="107" spans="1:65"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row>
    <row r="108" spans="1:65"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row>
    <row r="109" spans="1:65"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row>
    <row r="110" spans="1:65"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row>
    <row r="111" spans="1:65"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row>
    <row r="112" spans="1:65"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row>
    <row r="113" spans="1:65"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row>
    <row r="114" spans="1:65"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row>
    <row r="115" spans="1:65"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row>
    <row r="116" spans="1:65"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row>
    <row r="117" spans="1:65"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row>
    <row r="118" spans="1:65"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row>
    <row r="119" spans="1:65"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row>
    <row r="120" spans="1:65"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row>
    <row r="121" spans="1:65"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row>
    <row r="122" spans="1:65"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row>
    <row r="123" spans="1:65"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row>
    <row r="124" spans="1:65"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row>
    <row r="125" spans="1:65"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row>
    <row r="126" spans="1:65"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row>
    <row r="127" spans="1:65"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row>
    <row r="128" spans="1:65"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row>
    <row r="129" spans="1:65"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row>
    <row r="130" spans="1:65"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row>
    <row r="131" spans="1:65"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row>
    <row r="132" spans="1:65"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row>
    <row r="133" spans="1:65"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row>
    <row r="134" spans="1:65"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row>
    <row r="135" spans="1:65"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row>
    <row r="136" spans="1:65"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row>
    <row r="137" spans="1:65"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row>
    <row r="138" spans="1:65"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row>
    <row r="139" spans="1:65"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row>
    <row r="140" spans="1:65"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row>
    <row r="141" spans="1:65"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row>
    <row r="142" spans="1:65"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row>
    <row r="143" spans="1:65"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row>
    <row r="144" spans="1:65"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row>
    <row r="145" spans="1:65"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row>
    <row r="146" spans="1:65"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row>
    <row r="147" spans="1:65"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row>
    <row r="148" spans="1:65"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row>
    <row r="149" spans="1:65"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row>
    <row r="150" spans="1:65"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row>
    <row r="151" spans="1:65"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row>
    <row r="152" spans="1:65"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row>
    <row r="153" spans="1:65"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row>
    <row r="154" spans="1:65"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row>
    <row r="155" spans="1:65"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row>
    <row r="156" spans="1:65"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row>
    <row r="157" spans="1:65"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row>
    <row r="158" spans="1:65"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row>
    <row r="159" spans="1:65"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row>
    <row r="160" spans="1:65"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row>
    <row r="161" spans="1:65"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row>
    <row r="162" spans="1:65"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row>
    <row r="163" spans="1:65"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row>
    <row r="164" spans="1:65"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row>
    <row r="165" spans="1:65"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row>
    <row r="166" spans="1:65"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row>
    <row r="167" spans="1:65"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row>
    <row r="168" spans="1:65"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row>
    <row r="169" spans="1:65"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row>
    <row r="170" spans="1:65"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row>
    <row r="171" spans="1:65"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row>
    <row r="172" spans="1:65"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row>
    <row r="173" spans="1:65"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row>
    <row r="174" spans="1:65"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row>
    <row r="175" spans="1:65"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row>
    <row r="176" spans="1:65"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row>
    <row r="177" spans="1:65"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row>
    <row r="178" spans="1:65"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row>
    <row r="179" spans="1:65"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row>
    <row r="180" spans="1:65"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row>
    <row r="181" spans="1:65"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row>
  </sheetData>
  <mergeCells count="1">
    <mergeCell ref="C5:F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550F2-A12A-C34A-A3A0-289487640889}">
  <dimension ref="A1:BM195"/>
  <sheetViews>
    <sheetView zoomScale="130" zoomScaleNormal="130" workbookViewId="0"/>
  </sheetViews>
  <sheetFormatPr baseColWidth="10" defaultRowHeight="16" x14ac:dyDescent="0.2"/>
  <cols>
    <col min="1" max="1" width="10.83203125" style="4"/>
    <col min="2" max="2" width="17.5" style="4" customWidth="1"/>
    <col min="3" max="3" width="10.83203125" style="4"/>
    <col min="4" max="4" width="8.33203125" style="4" customWidth="1"/>
    <col min="5" max="5" width="7" style="4" customWidth="1"/>
    <col min="6" max="16384" width="10.83203125" style="4"/>
  </cols>
  <sheetData>
    <row r="1" spans="1:10" ht="19" x14ac:dyDescent="0.25">
      <c r="A1" s="1" t="s">
        <v>180</v>
      </c>
      <c r="B1" s="2"/>
      <c r="C1" s="2"/>
      <c r="D1" s="2"/>
      <c r="E1" s="2"/>
      <c r="F1" s="2"/>
      <c r="G1" s="2"/>
      <c r="H1" s="2"/>
      <c r="I1" s="2"/>
      <c r="J1" s="3"/>
    </row>
    <row r="2" spans="1:10" x14ac:dyDescent="0.2">
      <c r="A2" s="5"/>
      <c r="B2" s="2"/>
      <c r="C2" s="2"/>
      <c r="D2" s="2"/>
      <c r="E2" s="2"/>
      <c r="F2" s="2"/>
      <c r="G2" s="2"/>
      <c r="H2" s="2"/>
      <c r="I2" s="2"/>
      <c r="J2" s="3"/>
    </row>
    <row r="3" spans="1:10" x14ac:dyDescent="0.2">
      <c r="A3" s="5"/>
      <c r="B3" s="2" t="s">
        <v>181</v>
      </c>
      <c r="C3" s="2"/>
      <c r="D3" s="2"/>
      <c r="E3" s="2"/>
      <c r="F3" s="2"/>
      <c r="G3" s="2"/>
      <c r="H3" s="2"/>
      <c r="I3" s="2"/>
      <c r="J3" s="3"/>
    </row>
    <row r="4" spans="1:10" x14ac:dyDescent="0.2">
      <c r="A4" s="5"/>
      <c r="B4" s="2" t="s">
        <v>182</v>
      </c>
      <c r="C4" s="2"/>
      <c r="D4" s="2"/>
      <c r="E4" s="2"/>
      <c r="F4" s="2"/>
      <c r="G4" s="2"/>
      <c r="H4" s="2"/>
      <c r="I4" s="2"/>
      <c r="J4" s="3"/>
    </row>
    <row r="5" spans="1:10" x14ac:dyDescent="0.2">
      <c r="A5" s="5"/>
      <c r="B5" s="2"/>
      <c r="C5" s="2"/>
      <c r="D5" s="2"/>
      <c r="E5" s="2"/>
      <c r="F5" s="2"/>
      <c r="G5" s="2"/>
      <c r="H5" s="2"/>
      <c r="I5" s="2"/>
      <c r="J5" s="3"/>
    </row>
    <row r="6" spans="1:10" x14ac:dyDescent="0.2">
      <c r="A6" s="5"/>
      <c r="B6" s="2" t="s">
        <v>183</v>
      </c>
      <c r="C6" s="2"/>
      <c r="D6" s="2"/>
      <c r="E6" s="2"/>
      <c r="F6" s="2"/>
      <c r="G6" s="2"/>
      <c r="H6" s="2"/>
      <c r="I6" s="2"/>
      <c r="J6" s="3"/>
    </row>
    <row r="7" spans="1:10" x14ac:dyDescent="0.2">
      <c r="A7" s="5"/>
      <c r="B7" s="2" t="s">
        <v>184</v>
      </c>
      <c r="C7" s="2"/>
      <c r="D7" s="2"/>
      <c r="E7" s="2"/>
      <c r="F7" s="2"/>
      <c r="G7" s="2"/>
      <c r="H7" s="2"/>
      <c r="I7" s="2"/>
      <c r="J7" s="3"/>
    </row>
    <row r="8" spans="1:10" x14ac:dyDescent="0.2">
      <c r="A8" s="5"/>
      <c r="B8" s="2"/>
      <c r="C8" s="2"/>
      <c r="D8" s="2"/>
      <c r="E8" s="2"/>
      <c r="F8" s="2"/>
      <c r="G8" s="2"/>
      <c r="H8" s="2"/>
      <c r="I8" s="2"/>
      <c r="J8" s="3"/>
    </row>
    <row r="9" spans="1:10" x14ac:dyDescent="0.2">
      <c r="A9" s="5"/>
      <c r="B9" s="2" t="s">
        <v>185</v>
      </c>
      <c r="C9" s="2"/>
      <c r="D9" s="2"/>
      <c r="E9" s="2"/>
      <c r="F9" s="2"/>
      <c r="G9" s="2"/>
      <c r="H9" s="2"/>
      <c r="I9" s="2"/>
      <c r="J9" s="3"/>
    </row>
    <row r="10" spans="1:10" x14ac:dyDescent="0.2">
      <c r="A10" s="5"/>
      <c r="B10" s="2" t="s">
        <v>186</v>
      </c>
      <c r="C10" s="2"/>
      <c r="D10" s="2"/>
      <c r="E10" s="2"/>
      <c r="F10" s="2"/>
      <c r="G10" s="2"/>
      <c r="H10" s="2"/>
      <c r="I10" s="2"/>
      <c r="J10" s="3"/>
    </row>
    <row r="11" spans="1:10" x14ac:dyDescent="0.2">
      <c r="A11" s="5"/>
      <c r="B11" s="2"/>
      <c r="C11" s="2"/>
      <c r="D11" s="2"/>
      <c r="E11" s="2"/>
      <c r="F11" s="2"/>
      <c r="G11" s="2"/>
      <c r="H11" s="2"/>
      <c r="I11" s="2"/>
      <c r="J11" s="3"/>
    </row>
    <row r="12" spans="1:10" x14ac:dyDescent="0.2">
      <c r="A12" s="5"/>
      <c r="B12" s="2" t="s">
        <v>187</v>
      </c>
      <c r="C12" s="2"/>
      <c r="D12" s="2"/>
      <c r="E12" s="2"/>
      <c r="F12" s="2"/>
      <c r="G12" s="2"/>
      <c r="H12" s="2"/>
      <c r="I12" s="2"/>
      <c r="J12" s="3"/>
    </row>
    <row r="13" spans="1:10" x14ac:dyDescent="0.2">
      <c r="A13" s="5"/>
      <c r="B13" s="40" t="s">
        <v>188</v>
      </c>
      <c r="C13" s="2"/>
      <c r="D13" s="2"/>
      <c r="E13" s="2"/>
      <c r="F13" s="67">
        <v>0.25</v>
      </c>
      <c r="G13" s="2"/>
      <c r="H13" s="2"/>
      <c r="I13" s="2"/>
      <c r="J13" s="3"/>
    </row>
    <row r="14" spans="1:10" x14ac:dyDescent="0.2">
      <c r="A14" s="5"/>
      <c r="B14" s="40" t="s">
        <v>189</v>
      </c>
      <c r="C14" s="2"/>
      <c r="D14" s="2"/>
      <c r="E14" s="2"/>
      <c r="F14" s="67">
        <v>0.2</v>
      </c>
      <c r="G14" s="2"/>
      <c r="H14" s="2"/>
      <c r="I14" s="2"/>
      <c r="J14" s="3"/>
    </row>
    <row r="15" spans="1:10" x14ac:dyDescent="0.2">
      <c r="A15" s="5"/>
      <c r="B15" s="2"/>
      <c r="C15" s="2"/>
      <c r="D15" s="2"/>
      <c r="E15" s="2"/>
      <c r="F15" s="2"/>
      <c r="G15" s="2"/>
      <c r="H15" s="2"/>
      <c r="I15" s="2"/>
      <c r="J15" s="3"/>
    </row>
    <row r="16" spans="1:10" x14ac:dyDescent="0.2">
      <c r="A16" s="5"/>
      <c r="B16" s="2" t="s">
        <v>190</v>
      </c>
      <c r="C16" s="2"/>
      <c r="D16" s="2"/>
      <c r="E16" s="2"/>
      <c r="F16" s="2"/>
      <c r="G16" s="2"/>
      <c r="H16" s="2"/>
      <c r="I16" s="2"/>
      <c r="J16" s="3"/>
    </row>
    <row r="17" spans="1:12" x14ac:dyDescent="0.2">
      <c r="A17" s="5"/>
      <c r="B17" s="2"/>
      <c r="C17" s="2"/>
      <c r="D17" s="2"/>
      <c r="E17" s="2"/>
      <c r="F17" s="2"/>
      <c r="G17" s="2"/>
      <c r="H17" s="2"/>
      <c r="I17" s="2"/>
      <c r="J17" s="3"/>
    </row>
    <row r="18" spans="1:12" x14ac:dyDescent="0.2">
      <c r="A18" s="5"/>
      <c r="B18" s="2" t="s">
        <v>0</v>
      </c>
      <c r="C18" s="2"/>
      <c r="D18" s="2"/>
      <c r="E18" s="2"/>
      <c r="F18" s="2"/>
      <c r="G18" s="2"/>
      <c r="H18" s="2"/>
      <c r="I18" s="2"/>
      <c r="J18" s="3"/>
    </row>
    <row r="19" spans="1:12" x14ac:dyDescent="0.2">
      <c r="A19" s="5"/>
      <c r="B19" s="2" t="s">
        <v>191</v>
      </c>
      <c r="C19" s="2"/>
      <c r="D19" s="2"/>
      <c r="E19" s="2"/>
      <c r="F19" s="2"/>
      <c r="G19" s="2"/>
      <c r="H19" s="2"/>
      <c r="I19" s="2"/>
      <c r="J19" s="3"/>
    </row>
    <row r="20" spans="1:12" x14ac:dyDescent="0.2">
      <c r="A20" s="5"/>
      <c r="B20" s="2"/>
      <c r="C20" s="2"/>
      <c r="D20" s="2"/>
      <c r="E20" s="2"/>
      <c r="F20" s="2"/>
      <c r="G20" s="2"/>
      <c r="H20" s="2"/>
      <c r="I20" s="2"/>
      <c r="J20" s="3"/>
    </row>
    <row r="21" spans="1:12" x14ac:dyDescent="0.2">
      <c r="A21" s="5"/>
      <c r="B21" s="2" t="s">
        <v>1</v>
      </c>
      <c r="C21" s="2"/>
      <c r="D21" s="2"/>
      <c r="E21" s="2"/>
      <c r="F21" s="2"/>
      <c r="G21" s="2"/>
      <c r="H21" s="2"/>
      <c r="I21" s="2"/>
      <c r="J21" s="3"/>
    </row>
    <row r="22" spans="1:12" x14ac:dyDescent="0.2">
      <c r="A22" s="5"/>
      <c r="B22" s="2" t="s">
        <v>192</v>
      </c>
      <c r="C22" s="2"/>
      <c r="D22" s="2"/>
      <c r="E22" s="2"/>
      <c r="F22" s="2"/>
      <c r="G22" s="2"/>
      <c r="H22" s="2"/>
      <c r="I22" s="2"/>
      <c r="J22" s="3"/>
    </row>
    <row r="23" spans="1:12" x14ac:dyDescent="0.2">
      <c r="A23" s="5"/>
      <c r="B23" s="2"/>
      <c r="C23" s="2"/>
      <c r="D23" s="2"/>
      <c r="E23" s="2"/>
      <c r="F23" s="2"/>
      <c r="G23" s="2"/>
      <c r="H23" s="2"/>
      <c r="I23" s="2"/>
      <c r="J23" s="3"/>
    </row>
    <row r="24" spans="1:12" ht="17" thickBot="1" x14ac:dyDescent="0.25">
      <c r="A24" s="6"/>
      <c r="B24" s="7"/>
      <c r="C24" s="8"/>
      <c r="D24" s="8"/>
      <c r="E24" s="8"/>
      <c r="F24" s="7"/>
      <c r="G24" s="7"/>
      <c r="H24" s="7"/>
      <c r="I24" s="7"/>
      <c r="J24" s="9"/>
    </row>
    <row r="25" spans="1:12" x14ac:dyDescent="0.2">
      <c r="A25" s="10"/>
      <c r="B25" s="10"/>
      <c r="C25" s="10"/>
      <c r="D25" s="10"/>
      <c r="E25" s="10"/>
      <c r="F25" s="10"/>
      <c r="G25" s="10"/>
      <c r="H25" s="10"/>
      <c r="I25" s="10"/>
    </row>
    <row r="26" spans="1:12" ht="19" x14ac:dyDescent="0.25">
      <c r="A26" s="11" t="s">
        <v>2</v>
      </c>
      <c r="B26" s="10"/>
      <c r="C26" s="10"/>
      <c r="D26" s="10"/>
      <c r="E26" s="10"/>
      <c r="F26" s="10"/>
      <c r="G26" s="10"/>
      <c r="H26" s="10"/>
      <c r="I26" s="10"/>
    </row>
    <row r="27" spans="1:12" x14ac:dyDescent="0.2">
      <c r="A27" s="12" t="s">
        <v>3</v>
      </c>
      <c r="B27" s="10"/>
      <c r="C27" s="13"/>
      <c r="D27" s="10"/>
      <c r="E27" s="10"/>
      <c r="F27" s="10"/>
      <c r="G27" s="10"/>
      <c r="H27" s="10"/>
      <c r="I27" s="10"/>
    </row>
    <row r="28" spans="1:12" x14ac:dyDescent="0.2">
      <c r="A28" s="10"/>
      <c r="B28" s="10"/>
      <c r="C28" s="10"/>
      <c r="D28" s="10"/>
      <c r="E28" s="10"/>
      <c r="F28" s="10"/>
      <c r="G28" s="10"/>
      <c r="H28" s="10"/>
      <c r="I28" s="10"/>
    </row>
    <row r="29" spans="1:12" x14ac:dyDescent="0.2">
      <c r="A29" s="10"/>
      <c r="B29" s="10" t="s">
        <v>47</v>
      </c>
      <c r="C29" s="10"/>
      <c r="D29" s="10">
        <f>62.5*0.8</f>
        <v>50</v>
      </c>
      <c r="E29" s="10"/>
      <c r="F29" s="10"/>
      <c r="G29" s="10"/>
      <c r="H29" s="10"/>
      <c r="I29" s="10"/>
      <c r="L29" s="14"/>
    </row>
    <row r="30" spans="1:12" x14ac:dyDescent="0.2">
      <c r="A30" s="10"/>
      <c r="B30" s="10" t="s">
        <v>48</v>
      </c>
      <c r="C30" s="10"/>
      <c r="D30" s="10">
        <f>0.25*D29</f>
        <v>12.5</v>
      </c>
      <c r="E30" s="10"/>
      <c r="F30" s="10"/>
      <c r="G30" s="10"/>
      <c r="H30" s="10"/>
      <c r="I30" s="10"/>
      <c r="L30" s="14"/>
    </row>
    <row r="31" spans="1:12" x14ac:dyDescent="0.2">
      <c r="A31" s="10"/>
      <c r="B31" s="41" t="s">
        <v>49</v>
      </c>
      <c r="C31" s="10"/>
      <c r="D31" s="75">
        <v>0.6</v>
      </c>
      <c r="E31" s="10"/>
      <c r="F31" s="10"/>
      <c r="G31" s="10"/>
      <c r="H31" s="10"/>
      <c r="I31" s="10"/>
      <c r="L31" s="14"/>
    </row>
    <row r="32" spans="1:12" x14ac:dyDescent="0.2">
      <c r="A32" s="10"/>
      <c r="B32" s="41" t="s">
        <v>50</v>
      </c>
      <c r="C32" s="10"/>
      <c r="D32" s="10">
        <f>0.2*D31</f>
        <v>0.12</v>
      </c>
      <c r="E32" s="10"/>
      <c r="F32" s="10"/>
      <c r="G32" s="10"/>
      <c r="H32" s="10"/>
      <c r="I32" s="10"/>
      <c r="L32" s="14"/>
    </row>
    <row r="33" spans="1:12" x14ac:dyDescent="0.2">
      <c r="A33" s="10"/>
      <c r="B33" s="10"/>
      <c r="C33" s="10"/>
      <c r="D33" s="10"/>
      <c r="E33" s="10"/>
      <c r="F33" s="10"/>
      <c r="G33" s="10"/>
      <c r="H33" s="10"/>
      <c r="I33" s="10"/>
      <c r="L33" s="14"/>
    </row>
    <row r="34" spans="1:12" x14ac:dyDescent="0.2">
      <c r="A34" s="10"/>
      <c r="B34" s="33" t="s">
        <v>193</v>
      </c>
      <c r="C34" s="10"/>
      <c r="D34" s="10"/>
      <c r="E34" s="10"/>
      <c r="F34" s="10"/>
      <c r="G34" s="10"/>
      <c r="H34" s="10"/>
      <c r="I34" s="10"/>
      <c r="L34" s="14"/>
    </row>
    <row r="35" spans="1:12" x14ac:dyDescent="0.2">
      <c r="A35" s="10"/>
      <c r="B35" s="10"/>
      <c r="C35" s="10"/>
      <c r="D35" s="10"/>
      <c r="E35" s="10"/>
      <c r="F35" s="10"/>
      <c r="G35" s="10"/>
      <c r="H35" s="10"/>
      <c r="I35" s="10"/>
      <c r="L35" s="14"/>
    </row>
    <row r="36" spans="1:12" x14ac:dyDescent="0.2">
      <c r="A36" s="10"/>
      <c r="B36" s="10" t="s">
        <v>194</v>
      </c>
      <c r="C36" s="10"/>
      <c r="D36" s="10"/>
      <c r="E36" s="10"/>
      <c r="F36" s="10"/>
      <c r="G36" s="10"/>
      <c r="H36" s="10"/>
      <c r="I36" s="10"/>
      <c r="L36" s="14"/>
    </row>
    <row r="37" spans="1:12" x14ac:dyDescent="0.2">
      <c r="A37" s="10"/>
      <c r="B37" s="76" t="s">
        <v>195</v>
      </c>
      <c r="C37" s="76"/>
      <c r="D37" s="10"/>
      <c r="E37" s="10"/>
      <c r="F37" s="10"/>
      <c r="G37" s="10"/>
      <c r="H37" s="10"/>
      <c r="I37" s="10"/>
      <c r="L37" s="14"/>
    </row>
    <row r="38" spans="1:12" x14ac:dyDescent="0.2">
      <c r="A38" s="10"/>
      <c r="B38" s="53" t="s">
        <v>196</v>
      </c>
      <c r="C38" s="10"/>
      <c r="D38" s="53" t="s">
        <v>197</v>
      </c>
      <c r="E38" s="10">
        <v>0.4</v>
      </c>
      <c r="F38" s="10"/>
      <c r="G38" s="10"/>
      <c r="H38" s="10"/>
      <c r="I38" s="10"/>
      <c r="L38" s="14"/>
    </row>
    <row r="39" spans="1:12" x14ac:dyDescent="0.2">
      <c r="A39" s="10"/>
      <c r="B39" s="53" t="s">
        <v>198</v>
      </c>
      <c r="C39" s="10"/>
      <c r="D39" s="53" t="s">
        <v>199</v>
      </c>
      <c r="E39" s="10">
        <v>10</v>
      </c>
      <c r="F39" s="10" t="s">
        <v>200</v>
      </c>
      <c r="G39" s="10"/>
      <c r="H39" s="10"/>
      <c r="I39" s="10"/>
      <c r="L39" s="14"/>
    </row>
    <row r="40" spans="1:12" x14ac:dyDescent="0.2">
      <c r="A40" s="10"/>
      <c r="B40" s="10"/>
      <c r="C40" s="10"/>
      <c r="D40" s="10"/>
      <c r="E40" s="10"/>
      <c r="F40" s="10"/>
      <c r="G40" s="10"/>
      <c r="H40" s="10"/>
      <c r="I40" s="10"/>
      <c r="L40" s="14"/>
    </row>
    <row r="41" spans="1:12" x14ac:dyDescent="0.2">
      <c r="A41" s="10"/>
      <c r="B41" s="33" t="s">
        <v>51</v>
      </c>
      <c r="C41" s="10"/>
      <c r="D41" s="10"/>
      <c r="E41" s="10"/>
      <c r="F41" s="10"/>
      <c r="G41" s="10"/>
      <c r="H41" s="10"/>
      <c r="I41" s="10"/>
      <c r="L41" s="14"/>
    </row>
    <row r="42" spans="1:12" x14ac:dyDescent="0.2">
      <c r="A42" s="10"/>
      <c r="B42" s="10"/>
      <c r="C42" s="10"/>
      <c r="D42" s="10"/>
      <c r="E42" s="10"/>
      <c r="F42" s="10"/>
      <c r="G42" s="10"/>
      <c r="H42" s="10"/>
      <c r="I42" s="10"/>
      <c r="L42" s="14"/>
    </row>
    <row r="43" spans="1:12" x14ac:dyDescent="0.2">
      <c r="A43" s="10"/>
      <c r="B43" s="10" t="s">
        <v>53</v>
      </c>
      <c r="C43" s="10">
        <f>(D31*D30)^2</f>
        <v>56.25</v>
      </c>
      <c r="D43" s="10"/>
      <c r="E43" s="10"/>
      <c r="F43" s="10"/>
      <c r="G43" s="10"/>
      <c r="H43" s="10"/>
      <c r="I43" s="10"/>
      <c r="L43" s="14"/>
    </row>
    <row r="44" spans="1:12" x14ac:dyDescent="0.2">
      <c r="A44" s="10"/>
      <c r="B44" s="10" t="s">
        <v>52</v>
      </c>
      <c r="C44" s="42">
        <f>D32^2*(D30^2+D29^2)</f>
        <v>38.25</v>
      </c>
      <c r="D44" s="10"/>
      <c r="E44" s="10"/>
      <c r="F44" s="10"/>
      <c r="G44" s="10"/>
      <c r="H44" s="10"/>
      <c r="I44" s="10"/>
      <c r="L44" s="14"/>
    </row>
    <row r="45" spans="1:12" x14ac:dyDescent="0.2">
      <c r="B45" s="10"/>
      <c r="C45" s="10"/>
      <c r="D45" s="10"/>
      <c r="E45" s="10"/>
      <c r="F45" s="10"/>
      <c r="G45" s="10"/>
      <c r="H45" s="10"/>
      <c r="I45" s="10"/>
    </row>
    <row r="46" spans="1:12" x14ac:dyDescent="0.2">
      <c r="B46" s="10" t="s">
        <v>54</v>
      </c>
      <c r="C46" s="10"/>
      <c r="D46" s="10"/>
      <c r="E46" s="10"/>
      <c r="F46" s="10"/>
      <c r="G46" s="10"/>
      <c r="H46" s="10"/>
      <c r="I46" s="10"/>
    </row>
    <row r="47" spans="1:12" x14ac:dyDescent="0.2">
      <c r="B47" s="10" t="s">
        <v>55</v>
      </c>
      <c r="C47" s="43">
        <f>C43/SUM(C43:C44)</f>
        <v>0.59523809523809523</v>
      </c>
      <c r="D47" s="10"/>
      <c r="E47" s="10"/>
      <c r="F47" s="10"/>
      <c r="G47" s="10"/>
      <c r="H47" s="10"/>
      <c r="I47" s="10"/>
    </row>
    <row r="48" spans="1:12" x14ac:dyDescent="0.2">
      <c r="B48" s="10"/>
      <c r="C48" s="10"/>
      <c r="D48" s="10"/>
      <c r="E48" s="10"/>
      <c r="F48" s="10"/>
      <c r="G48" s="10"/>
      <c r="H48" s="10"/>
      <c r="I48" s="10"/>
    </row>
    <row r="49" spans="1:14" x14ac:dyDescent="0.2">
      <c r="B49" s="33" t="s">
        <v>163</v>
      </c>
      <c r="C49" s="45">
        <f>C47*(37-E39)/E38+(1-C47)*D29</f>
        <v>60.416666666666671</v>
      </c>
      <c r="D49" s="33" t="s">
        <v>57</v>
      </c>
      <c r="E49" s="10"/>
      <c r="F49" s="10"/>
      <c r="G49" s="10"/>
      <c r="H49" s="10"/>
      <c r="I49" s="10"/>
    </row>
    <row r="50" spans="1:14" x14ac:dyDescent="0.2">
      <c r="B50" s="10"/>
      <c r="C50" s="44"/>
      <c r="D50" s="10"/>
      <c r="E50" s="10"/>
      <c r="F50" s="10"/>
      <c r="G50" s="10"/>
      <c r="H50" s="10"/>
      <c r="I50" s="10"/>
    </row>
    <row r="51" spans="1:14" x14ac:dyDescent="0.2">
      <c r="B51" s="33"/>
      <c r="C51" s="45"/>
      <c r="D51" s="33"/>
      <c r="E51" s="10"/>
      <c r="F51" s="10"/>
      <c r="G51" s="10"/>
      <c r="H51" s="10"/>
      <c r="I51" s="10"/>
    </row>
    <row r="52" spans="1:14" x14ac:dyDescent="0.2">
      <c r="A52" s="12" t="s">
        <v>4</v>
      </c>
      <c r="B52" s="10"/>
      <c r="C52" s="13"/>
      <c r="D52" s="10"/>
      <c r="E52" s="10"/>
      <c r="F52" s="10"/>
      <c r="G52" s="10"/>
      <c r="H52" s="10"/>
      <c r="I52" s="10"/>
    </row>
    <row r="53" spans="1:14" x14ac:dyDescent="0.2">
      <c r="A53" s="10"/>
      <c r="B53" s="10" t="s">
        <v>201</v>
      </c>
      <c r="C53" s="10"/>
      <c r="D53" s="10"/>
      <c r="E53" s="10"/>
      <c r="F53" s="10"/>
      <c r="G53" s="10"/>
      <c r="H53" s="10"/>
      <c r="I53" s="10"/>
      <c r="L53" s="10"/>
      <c r="M53" s="13"/>
      <c r="N53" s="10"/>
    </row>
    <row r="54" spans="1:14" x14ac:dyDescent="0.2">
      <c r="A54" s="10"/>
      <c r="B54" s="10" t="s">
        <v>202</v>
      </c>
      <c r="C54" s="10"/>
      <c r="D54" s="10"/>
      <c r="E54" s="10"/>
      <c r="F54" s="10"/>
      <c r="G54" s="10"/>
      <c r="H54" s="10"/>
      <c r="I54" s="10"/>
      <c r="L54" s="14"/>
      <c r="M54" s="14"/>
      <c r="N54" s="14"/>
    </row>
    <row r="55" spans="1:14" x14ac:dyDescent="0.2">
      <c r="A55" s="10"/>
      <c r="B55" s="10"/>
      <c r="C55" s="10"/>
      <c r="D55" s="10"/>
      <c r="E55" s="10"/>
      <c r="F55" s="10"/>
      <c r="G55" s="10"/>
      <c r="H55" s="10"/>
      <c r="I55" s="10"/>
      <c r="L55" s="14"/>
      <c r="M55" s="14"/>
      <c r="N55" s="14"/>
    </row>
    <row r="56" spans="1:14" x14ac:dyDescent="0.2">
      <c r="A56" s="10"/>
      <c r="B56" s="10" t="s">
        <v>203</v>
      </c>
      <c r="C56" s="10"/>
      <c r="D56" s="10"/>
      <c r="E56" s="10"/>
      <c r="F56" s="10"/>
      <c r="G56" s="10"/>
      <c r="H56" s="10"/>
      <c r="I56" s="10"/>
      <c r="L56" s="14"/>
      <c r="M56" s="14"/>
      <c r="N56" s="14"/>
    </row>
    <row r="57" spans="1:14" x14ac:dyDescent="0.2">
      <c r="A57" s="10"/>
      <c r="B57" s="10" t="s">
        <v>204</v>
      </c>
      <c r="C57" s="10"/>
      <c r="D57" s="10"/>
      <c r="E57" s="10"/>
      <c r="F57" s="10"/>
      <c r="G57" s="10"/>
      <c r="H57" s="10"/>
      <c r="I57" s="10"/>
      <c r="L57" s="14"/>
      <c r="M57" s="14"/>
      <c r="N57" s="14"/>
    </row>
    <row r="58" spans="1:14" x14ac:dyDescent="0.2">
      <c r="A58" s="10"/>
      <c r="B58" s="10" t="s">
        <v>205</v>
      </c>
      <c r="C58" s="10"/>
      <c r="D58" s="10"/>
      <c r="E58" s="10"/>
      <c r="F58" s="10"/>
      <c r="G58" s="10"/>
      <c r="H58" s="10"/>
      <c r="I58" s="10"/>
      <c r="L58" s="14"/>
      <c r="M58" s="14"/>
      <c r="N58" s="14"/>
    </row>
    <row r="59" spans="1:14" x14ac:dyDescent="0.2">
      <c r="A59" s="10"/>
      <c r="B59" s="10"/>
      <c r="C59" s="10"/>
      <c r="D59" s="10"/>
      <c r="E59" s="10"/>
      <c r="F59" s="10"/>
      <c r="G59" s="10"/>
      <c r="H59" s="10"/>
      <c r="I59" s="10"/>
      <c r="L59" s="14"/>
      <c r="M59" s="14"/>
      <c r="N59" s="14"/>
    </row>
    <row r="60" spans="1:14" x14ac:dyDescent="0.2">
      <c r="A60" s="10"/>
      <c r="B60" s="10"/>
      <c r="C60" s="10"/>
      <c r="D60" s="10"/>
      <c r="E60" s="10"/>
      <c r="F60" s="10"/>
      <c r="G60" s="10"/>
      <c r="H60" s="10"/>
      <c r="I60" s="10"/>
      <c r="L60" s="14"/>
      <c r="M60" s="14"/>
      <c r="N60" s="14"/>
    </row>
    <row r="61" spans="1:14" ht="19" x14ac:dyDescent="0.25">
      <c r="A61" s="11" t="s">
        <v>206</v>
      </c>
      <c r="B61" s="10"/>
      <c r="C61" s="10"/>
      <c r="D61" s="10"/>
      <c r="E61" s="10"/>
      <c r="F61" s="10"/>
      <c r="G61" s="10"/>
      <c r="H61" s="10"/>
      <c r="I61" s="10"/>
      <c r="J61" s="10"/>
      <c r="L61" s="14"/>
      <c r="M61" s="14"/>
      <c r="N61" s="14"/>
    </row>
    <row r="62" spans="1:14" x14ac:dyDescent="0.2">
      <c r="A62" s="10"/>
      <c r="B62" s="79" t="s">
        <v>207</v>
      </c>
      <c r="C62" s="79"/>
      <c r="D62" s="79"/>
      <c r="E62" s="79"/>
      <c r="F62" s="79"/>
      <c r="G62" s="79"/>
      <c r="H62" s="79"/>
      <c r="I62" s="79"/>
      <c r="J62" s="79"/>
      <c r="L62" s="14"/>
      <c r="M62" s="14"/>
      <c r="N62" s="14"/>
    </row>
    <row r="63" spans="1:14" x14ac:dyDescent="0.2">
      <c r="A63" s="12"/>
      <c r="B63" s="10" t="s">
        <v>208</v>
      </c>
      <c r="C63" s="45">
        <f>$C$47*37/$D$31+(1-$C$47)*$D$29</f>
        <v>56.944444444444443</v>
      </c>
      <c r="D63" s="33" t="s">
        <v>57</v>
      </c>
      <c r="F63" s="10"/>
      <c r="G63" s="10"/>
      <c r="H63" s="10"/>
      <c r="I63" s="10"/>
      <c r="L63" s="10"/>
      <c r="M63" s="13"/>
      <c r="N63" s="10"/>
    </row>
    <row r="64" spans="1:14" x14ac:dyDescent="0.2">
      <c r="A64" s="10"/>
      <c r="B64" s="10"/>
      <c r="C64" s="10"/>
      <c r="D64" s="10"/>
      <c r="E64" s="10"/>
      <c r="F64" s="10"/>
      <c r="G64" s="10"/>
      <c r="H64" s="10"/>
      <c r="I64" s="10"/>
      <c r="L64" s="14"/>
      <c r="M64" s="14"/>
      <c r="N64" s="14"/>
    </row>
    <row r="65" spans="1:14" x14ac:dyDescent="0.2">
      <c r="A65" s="10"/>
      <c r="B65" s="10"/>
      <c r="C65" s="10"/>
      <c r="D65" s="10"/>
      <c r="E65" s="10"/>
      <c r="F65" s="10"/>
      <c r="G65" s="10"/>
      <c r="H65" s="10"/>
      <c r="I65" s="10"/>
      <c r="L65" s="14"/>
      <c r="M65" s="14"/>
      <c r="N65" s="14"/>
    </row>
    <row r="66" spans="1:14" x14ac:dyDescent="0.2">
      <c r="A66" s="10"/>
      <c r="B66" s="10"/>
      <c r="C66" s="10"/>
      <c r="D66" s="10"/>
      <c r="E66" s="10"/>
      <c r="F66" s="10"/>
      <c r="G66" s="10"/>
      <c r="H66" s="10"/>
      <c r="I66" s="10"/>
      <c r="L66" s="14"/>
      <c r="M66" s="14"/>
      <c r="N66" s="14"/>
    </row>
    <row r="67" spans="1:14" x14ac:dyDescent="0.2">
      <c r="A67" s="10"/>
      <c r="B67" s="10"/>
      <c r="C67" s="10"/>
      <c r="D67" s="10"/>
      <c r="E67" s="10"/>
      <c r="F67" s="10"/>
      <c r="G67" s="10"/>
      <c r="H67" s="10"/>
      <c r="I67" s="10"/>
      <c r="L67" s="14"/>
      <c r="M67" s="14"/>
      <c r="N67" s="14"/>
    </row>
    <row r="68" spans="1:14" x14ac:dyDescent="0.2">
      <c r="A68" s="10"/>
      <c r="B68" s="10"/>
      <c r="C68" s="10"/>
      <c r="D68" s="10"/>
      <c r="E68" s="10"/>
      <c r="F68" s="10"/>
      <c r="G68" s="10"/>
      <c r="H68" s="10"/>
      <c r="I68" s="10"/>
      <c r="L68" s="14"/>
      <c r="M68" s="14"/>
      <c r="N68" s="14"/>
    </row>
    <row r="69" spans="1:14" x14ac:dyDescent="0.2">
      <c r="A69" s="10"/>
      <c r="B69" s="10"/>
      <c r="C69" s="10"/>
      <c r="D69" s="10"/>
      <c r="E69" s="10"/>
      <c r="F69" s="10"/>
      <c r="G69" s="10"/>
      <c r="H69" s="10"/>
      <c r="I69" s="10"/>
      <c r="L69" s="14"/>
      <c r="M69" s="14"/>
      <c r="N69" s="14"/>
    </row>
    <row r="70" spans="1:14" x14ac:dyDescent="0.2">
      <c r="A70" s="10"/>
      <c r="B70" s="10"/>
      <c r="C70" s="10"/>
      <c r="D70" s="10"/>
      <c r="E70" s="10"/>
      <c r="F70" s="10"/>
      <c r="G70" s="10"/>
      <c r="H70" s="10"/>
      <c r="I70" s="10"/>
      <c r="L70" s="14"/>
      <c r="M70" s="14"/>
      <c r="N70" s="14"/>
    </row>
    <row r="71" spans="1:14" x14ac:dyDescent="0.2">
      <c r="A71" s="10"/>
      <c r="B71" s="10"/>
      <c r="C71" s="10"/>
      <c r="D71" s="10"/>
      <c r="E71" s="10"/>
      <c r="F71" s="10"/>
      <c r="G71" s="10"/>
      <c r="H71" s="10"/>
      <c r="I71" s="10"/>
      <c r="L71" s="14"/>
      <c r="M71" s="14"/>
      <c r="N71" s="14"/>
    </row>
    <row r="72" spans="1:14" x14ac:dyDescent="0.2">
      <c r="A72" s="10"/>
      <c r="B72" s="10"/>
      <c r="C72" s="10"/>
      <c r="D72" s="10"/>
      <c r="E72" s="10"/>
      <c r="F72" s="10"/>
      <c r="G72" s="10"/>
      <c r="H72" s="10"/>
      <c r="I72" s="10"/>
      <c r="L72" s="14"/>
      <c r="M72" s="14"/>
      <c r="N72" s="14"/>
    </row>
    <row r="73" spans="1:14" x14ac:dyDescent="0.2">
      <c r="A73" s="10"/>
      <c r="B73" s="10"/>
      <c r="C73" s="10"/>
      <c r="D73" s="10"/>
      <c r="E73" s="10"/>
      <c r="F73" s="10"/>
      <c r="G73" s="10"/>
      <c r="H73" s="10"/>
      <c r="I73" s="10"/>
      <c r="L73" s="10"/>
      <c r="M73" s="13"/>
      <c r="N73" s="10"/>
    </row>
    <row r="74" spans="1:14" x14ac:dyDescent="0.2">
      <c r="A74" s="10"/>
      <c r="B74" s="10"/>
      <c r="C74" s="10"/>
      <c r="D74" s="10"/>
      <c r="E74" s="10"/>
      <c r="F74" s="10"/>
      <c r="G74" s="10"/>
      <c r="H74" s="10"/>
      <c r="I74" s="10"/>
      <c r="L74" s="14"/>
      <c r="M74" s="14"/>
      <c r="N74" s="14"/>
    </row>
    <row r="75" spans="1:14" x14ac:dyDescent="0.2">
      <c r="A75" s="10"/>
      <c r="B75" s="10"/>
      <c r="C75" s="10"/>
      <c r="D75" s="10"/>
      <c r="E75" s="10"/>
      <c r="F75" s="10"/>
      <c r="G75" s="10"/>
      <c r="H75" s="10"/>
      <c r="I75" s="10"/>
      <c r="L75" s="14"/>
      <c r="M75" s="14"/>
      <c r="N75" s="14"/>
    </row>
    <row r="76" spans="1:14" x14ac:dyDescent="0.2">
      <c r="A76" s="10"/>
      <c r="B76" s="10"/>
      <c r="C76" s="10"/>
      <c r="D76" s="10"/>
      <c r="E76" s="10"/>
      <c r="F76" s="10"/>
      <c r="G76" s="10"/>
      <c r="H76" s="10"/>
      <c r="I76" s="10"/>
      <c r="L76" s="14"/>
      <c r="M76" s="14"/>
      <c r="N76" s="14"/>
    </row>
    <row r="77" spans="1:14" x14ac:dyDescent="0.2">
      <c r="A77" s="10"/>
      <c r="B77" s="10"/>
      <c r="C77" s="10"/>
      <c r="D77" s="10"/>
      <c r="E77" s="10"/>
      <c r="F77" s="10"/>
      <c r="G77" s="10"/>
      <c r="H77" s="10"/>
      <c r="I77" s="10"/>
      <c r="L77" s="14"/>
      <c r="M77" s="14"/>
      <c r="N77" s="14"/>
    </row>
    <row r="78" spans="1:14" x14ac:dyDescent="0.2">
      <c r="A78" s="10"/>
      <c r="B78" s="10"/>
      <c r="C78" s="10"/>
      <c r="D78" s="10"/>
      <c r="E78" s="10"/>
      <c r="F78" s="10"/>
      <c r="G78" s="10"/>
      <c r="H78" s="10"/>
      <c r="I78" s="10"/>
      <c r="L78" s="14"/>
      <c r="M78" s="14"/>
      <c r="N78" s="14"/>
    </row>
    <row r="79" spans="1:14" x14ac:dyDescent="0.2">
      <c r="A79" s="10"/>
      <c r="B79" s="10"/>
      <c r="C79" s="10"/>
      <c r="D79" s="10"/>
      <c r="E79" s="10"/>
      <c r="F79" s="10"/>
      <c r="G79" s="10"/>
      <c r="H79" s="10"/>
      <c r="I79" s="10"/>
      <c r="L79" s="14"/>
      <c r="M79" s="14"/>
      <c r="N79" s="14"/>
    </row>
    <row r="80" spans="1:14" x14ac:dyDescent="0.2">
      <c r="A80" s="10"/>
      <c r="B80" s="10"/>
      <c r="C80" s="10"/>
      <c r="D80" s="10"/>
      <c r="E80" s="10"/>
      <c r="F80" s="10"/>
      <c r="G80" s="10"/>
      <c r="H80" s="10"/>
      <c r="I80" s="10"/>
      <c r="L80" s="14"/>
      <c r="M80" s="14"/>
      <c r="N80" s="14"/>
    </row>
    <row r="81" spans="1:65" x14ac:dyDescent="0.2">
      <c r="A81" s="10"/>
      <c r="B81" s="10"/>
      <c r="C81" s="10"/>
      <c r="D81" s="10"/>
      <c r="E81" s="10"/>
      <c r="F81" s="10"/>
      <c r="G81" s="10"/>
      <c r="H81" s="10"/>
      <c r="I81" s="10"/>
      <c r="L81" s="14"/>
      <c r="M81" s="14"/>
      <c r="N81" s="14"/>
    </row>
    <row r="82" spans="1:65" x14ac:dyDescent="0.2">
      <c r="A82" s="10"/>
      <c r="B82" s="10"/>
      <c r="C82" s="10"/>
      <c r="D82" s="10"/>
      <c r="E82" s="10"/>
      <c r="F82" s="10"/>
      <c r="G82" s="10"/>
      <c r="H82" s="10"/>
      <c r="I82" s="10"/>
      <c r="L82" s="14"/>
      <c r="M82" s="14"/>
      <c r="N82" s="14"/>
    </row>
    <row r="83" spans="1:65" x14ac:dyDescent="0.2">
      <c r="A83" s="10"/>
      <c r="B83" s="10"/>
      <c r="C83" s="10"/>
      <c r="D83" s="10"/>
      <c r="E83" s="10"/>
      <c r="F83" s="10"/>
      <c r="G83" s="10"/>
      <c r="H83" s="10"/>
      <c r="I83" s="10"/>
      <c r="L83" s="10"/>
      <c r="M83" s="13"/>
      <c r="N83" s="10"/>
    </row>
    <row r="84" spans="1:65" x14ac:dyDescent="0.2">
      <c r="A84" s="10"/>
      <c r="B84" s="10"/>
      <c r="C84" s="10"/>
      <c r="D84" s="10"/>
      <c r="E84" s="10"/>
      <c r="F84" s="10"/>
      <c r="G84" s="10"/>
      <c r="H84" s="10"/>
      <c r="I84" s="10"/>
      <c r="L84" s="14"/>
      <c r="M84" s="14"/>
      <c r="N84" s="14"/>
    </row>
    <row r="85" spans="1:65" x14ac:dyDescent="0.2">
      <c r="A85" s="10"/>
      <c r="B85" s="10"/>
      <c r="C85" s="10"/>
      <c r="D85" s="10"/>
      <c r="E85" s="10"/>
      <c r="F85" s="10"/>
      <c r="G85" s="10"/>
      <c r="H85" s="10"/>
      <c r="I85" s="10"/>
      <c r="L85" s="14"/>
      <c r="M85" s="14"/>
      <c r="N85" s="14"/>
    </row>
    <row r="86" spans="1:65" x14ac:dyDescent="0.2">
      <c r="A86" s="10"/>
      <c r="B86" s="10"/>
      <c r="C86" s="10"/>
      <c r="D86" s="10"/>
      <c r="E86" s="10"/>
      <c r="F86" s="10"/>
      <c r="G86" s="10"/>
      <c r="H86" s="10"/>
      <c r="I86" s="10"/>
      <c r="L86" s="14"/>
      <c r="M86" s="14"/>
      <c r="N86" s="14"/>
    </row>
    <row r="87" spans="1:65" x14ac:dyDescent="0.2">
      <c r="A87" s="10"/>
      <c r="B87" s="10"/>
      <c r="C87" s="10"/>
      <c r="D87" s="10"/>
      <c r="E87" s="10"/>
      <c r="F87" s="10"/>
      <c r="G87" s="10"/>
      <c r="H87" s="10"/>
      <c r="I87" s="10"/>
      <c r="L87" s="14"/>
      <c r="M87" s="14"/>
      <c r="N87" s="14"/>
    </row>
    <row r="88" spans="1:65" x14ac:dyDescent="0.2">
      <c r="A88" s="10"/>
      <c r="B88" s="10"/>
      <c r="C88" s="10"/>
      <c r="D88" s="10"/>
      <c r="E88" s="10"/>
      <c r="F88" s="10"/>
      <c r="G88" s="10"/>
      <c r="H88" s="10"/>
      <c r="I88" s="10"/>
      <c r="L88" s="14"/>
      <c r="M88" s="14"/>
      <c r="N88" s="14"/>
    </row>
    <row r="89" spans="1:65" x14ac:dyDescent="0.2">
      <c r="A89" s="10"/>
      <c r="B89" s="10"/>
      <c r="C89" s="10"/>
      <c r="D89" s="10"/>
      <c r="E89" s="10"/>
      <c r="F89" s="10"/>
      <c r="G89" s="10"/>
      <c r="H89" s="10"/>
      <c r="I89" s="10"/>
      <c r="L89" s="14"/>
      <c r="M89" s="14"/>
      <c r="N89" s="14"/>
    </row>
    <row r="90" spans="1:65" x14ac:dyDescent="0.2">
      <c r="A90" s="10"/>
      <c r="B90" s="10"/>
      <c r="C90" s="10"/>
      <c r="D90" s="10"/>
      <c r="E90" s="10"/>
      <c r="F90" s="10"/>
      <c r="G90" s="10"/>
      <c r="H90" s="10"/>
      <c r="I90" s="10"/>
      <c r="L90" s="14"/>
      <c r="M90" s="14"/>
      <c r="N90" s="14"/>
    </row>
    <row r="91" spans="1:65" x14ac:dyDescent="0.2">
      <c r="A91" s="10"/>
      <c r="B91" s="10"/>
      <c r="C91" s="10"/>
      <c r="D91" s="10"/>
      <c r="E91" s="10"/>
      <c r="F91" s="10"/>
      <c r="G91" s="10"/>
      <c r="H91" s="10"/>
      <c r="I91" s="10"/>
      <c r="L91" s="14"/>
      <c r="M91" s="14"/>
      <c r="N91" s="14"/>
    </row>
    <row r="92" spans="1:65" x14ac:dyDescent="0.2">
      <c r="A92" s="10"/>
      <c r="B92" s="10"/>
      <c r="C92" s="10"/>
      <c r="D92" s="10"/>
      <c r="E92" s="10"/>
      <c r="F92" s="10"/>
      <c r="G92" s="10"/>
      <c r="H92" s="10"/>
      <c r="I92" s="10"/>
      <c r="L92" s="14"/>
      <c r="M92" s="14"/>
      <c r="N92" s="14"/>
    </row>
    <row r="93" spans="1:65" x14ac:dyDescent="0.2">
      <c r="A93" s="10"/>
      <c r="B93" s="10"/>
      <c r="C93" s="10"/>
      <c r="D93" s="10"/>
      <c r="E93" s="10"/>
      <c r="F93" s="10"/>
      <c r="G93" s="10"/>
      <c r="H93" s="10"/>
      <c r="I93" s="10"/>
      <c r="L93" s="10"/>
      <c r="M93" s="13"/>
      <c r="N93" s="10"/>
    </row>
    <row r="94" spans="1:65"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row>
    <row r="95" spans="1:65"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row>
    <row r="96" spans="1:65"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row>
    <row r="97" spans="1:65"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row>
    <row r="98" spans="1:65"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row>
    <row r="99" spans="1:65"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row>
    <row r="100" spans="1:65"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row>
    <row r="101" spans="1:65"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row>
    <row r="102" spans="1:65"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row>
    <row r="103" spans="1:65"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row>
    <row r="104" spans="1:65"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row>
    <row r="105" spans="1:65"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row>
    <row r="106" spans="1:65"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row>
    <row r="107" spans="1:65"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row>
    <row r="108" spans="1:65"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row>
    <row r="109" spans="1:65"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row>
    <row r="110" spans="1:65"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row>
    <row r="111" spans="1:65"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row>
    <row r="112" spans="1:65"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row>
    <row r="113" spans="1:65"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row>
    <row r="114" spans="1:65"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row>
    <row r="115" spans="1:65"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row>
    <row r="116" spans="1:65"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row>
    <row r="117" spans="1:65"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row>
    <row r="118" spans="1:65"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row>
    <row r="119" spans="1:65"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row>
    <row r="120" spans="1:65"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row>
    <row r="121" spans="1:65"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row>
    <row r="122" spans="1:65"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row>
    <row r="123" spans="1:65"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row>
    <row r="124" spans="1:65"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row>
    <row r="125" spans="1:65"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row>
    <row r="126" spans="1:65"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row>
    <row r="127" spans="1:65"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row>
    <row r="128" spans="1:65"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row>
    <row r="129" spans="1:65"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row>
    <row r="130" spans="1:65"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row>
    <row r="131" spans="1:65"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row>
    <row r="132" spans="1:65"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row>
    <row r="133" spans="1:65"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row>
    <row r="134" spans="1:65"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row>
    <row r="135" spans="1:65"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row>
    <row r="136" spans="1:65"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row>
    <row r="137" spans="1:65"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row>
    <row r="138" spans="1:65"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row>
    <row r="139" spans="1:65"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row>
    <row r="140" spans="1:65"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row>
    <row r="141" spans="1:65"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row>
    <row r="142" spans="1:65"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row>
    <row r="143" spans="1:65"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row>
    <row r="144" spans="1:65"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row>
    <row r="145" spans="1:65"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row>
    <row r="146" spans="1:65"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row>
    <row r="147" spans="1:65"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row>
    <row r="148" spans="1:65"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row>
    <row r="149" spans="1:65"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row>
    <row r="150" spans="1:65"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row>
    <row r="151" spans="1:65"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row>
    <row r="152" spans="1:65"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row>
    <row r="153" spans="1:65"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row>
    <row r="154" spans="1:65"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row>
    <row r="155" spans="1:65"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row>
    <row r="156" spans="1:65"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row>
    <row r="157" spans="1:65"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row>
    <row r="158" spans="1:65"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row>
    <row r="159" spans="1:65"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row>
    <row r="160" spans="1:65"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row>
    <row r="161" spans="1:65"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row>
    <row r="162" spans="1:65"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row>
    <row r="163" spans="1:65"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row>
    <row r="164" spans="1:65"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row>
    <row r="165" spans="1:65"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row>
    <row r="166" spans="1:65"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row>
    <row r="167" spans="1:65"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row>
    <row r="168" spans="1:65"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row>
    <row r="169" spans="1:65"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row>
    <row r="170" spans="1:65"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row>
    <row r="171" spans="1:65"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row>
    <row r="172" spans="1:65"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row>
    <row r="173" spans="1:65"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row>
    <row r="174" spans="1:65"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row>
    <row r="175" spans="1:65"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row>
    <row r="176" spans="1:65"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row>
    <row r="177" spans="1:65"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row>
    <row r="178" spans="1:65"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row>
    <row r="179" spans="1:65"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row>
    <row r="180" spans="1:65"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row>
    <row r="181" spans="1:65"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row>
    <row r="182" spans="1:65"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row>
    <row r="183" spans="1:65"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row>
    <row r="184" spans="1:65"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row>
    <row r="185" spans="1:65"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row>
    <row r="186" spans="1:65"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row>
    <row r="187" spans="1:65"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row>
    <row r="188" spans="1:65"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row>
    <row r="189" spans="1:65"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row>
    <row r="190" spans="1:65"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row>
    <row r="191" spans="1:65" x14ac:dyDescent="0.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row>
    <row r="192" spans="1:65" x14ac:dyDescent="0.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row>
    <row r="193" spans="1:65" x14ac:dyDescent="0.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row>
    <row r="194" spans="1:65" x14ac:dyDescent="0.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row>
    <row r="195" spans="1:65" x14ac:dyDescent="0.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row>
  </sheetData>
  <mergeCells count="1">
    <mergeCell ref="B62:J6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CE148-A74E-734C-AE16-B8B29AECEEC2}">
  <dimension ref="A1:BM166"/>
  <sheetViews>
    <sheetView zoomScale="130" zoomScaleNormal="130" workbookViewId="0">
      <selection activeCell="B2" sqref="B2"/>
    </sheetView>
  </sheetViews>
  <sheetFormatPr baseColWidth="10" defaultRowHeight="16" x14ac:dyDescent="0.2"/>
  <cols>
    <col min="1" max="1" width="10.33203125" style="4" customWidth="1"/>
    <col min="2" max="2" width="18.1640625" style="4" customWidth="1"/>
    <col min="3" max="3" width="10.83203125" style="4" customWidth="1"/>
    <col min="4" max="16384" width="10.83203125" style="4"/>
  </cols>
  <sheetData>
    <row r="1" spans="1:10" ht="19" x14ac:dyDescent="0.25">
      <c r="A1" s="1" t="s">
        <v>34</v>
      </c>
      <c r="B1" s="2"/>
      <c r="C1" s="2"/>
      <c r="D1" s="2"/>
      <c r="E1" s="2"/>
      <c r="F1" s="2"/>
      <c r="G1" s="2"/>
      <c r="H1" s="2"/>
      <c r="I1" s="2"/>
      <c r="J1" s="3"/>
    </row>
    <row r="2" spans="1:10" x14ac:dyDescent="0.2">
      <c r="A2" s="5"/>
      <c r="B2" s="2"/>
      <c r="C2" s="2"/>
      <c r="D2" s="2"/>
      <c r="E2" s="2"/>
      <c r="F2" s="2"/>
      <c r="G2" s="2"/>
      <c r="H2" s="2"/>
      <c r="I2" s="2"/>
      <c r="J2" s="3"/>
    </row>
    <row r="3" spans="1:10" x14ac:dyDescent="0.2">
      <c r="A3" s="5"/>
      <c r="B3" s="2" t="s">
        <v>35</v>
      </c>
      <c r="C3" s="2"/>
      <c r="D3" s="2"/>
      <c r="E3" s="2"/>
      <c r="F3" s="2"/>
      <c r="G3" s="2"/>
      <c r="H3" s="2"/>
      <c r="I3" s="2"/>
      <c r="J3" s="3"/>
    </row>
    <row r="4" spans="1:10" x14ac:dyDescent="0.2">
      <c r="A4" s="5"/>
      <c r="B4" s="2"/>
      <c r="C4" s="2"/>
      <c r="D4" s="2"/>
      <c r="E4" s="2"/>
      <c r="F4" s="2"/>
      <c r="G4" s="2"/>
      <c r="H4" s="2"/>
      <c r="I4" s="2"/>
      <c r="J4" s="3"/>
    </row>
    <row r="5" spans="1:10" x14ac:dyDescent="0.2">
      <c r="A5" s="5"/>
      <c r="B5" s="2" t="s">
        <v>36</v>
      </c>
      <c r="C5" s="2"/>
      <c r="D5" s="2"/>
      <c r="E5" s="2"/>
      <c r="F5" s="2"/>
      <c r="G5" s="2"/>
      <c r="H5" s="2"/>
      <c r="I5" s="2"/>
      <c r="J5" s="3"/>
    </row>
    <row r="6" spans="1:10" x14ac:dyDescent="0.2">
      <c r="A6" s="5"/>
      <c r="B6" s="40" t="s">
        <v>45</v>
      </c>
      <c r="C6" s="2"/>
      <c r="D6" s="2"/>
      <c r="E6" s="2"/>
      <c r="F6" s="2"/>
      <c r="G6" s="2"/>
      <c r="H6" s="2"/>
      <c r="I6" s="2"/>
      <c r="J6" s="3"/>
    </row>
    <row r="7" spans="1:10" x14ac:dyDescent="0.2">
      <c r="A7" s="5"/>
      <c r="B7" s="40" t="s">
        <v>46</v>
      </c>
      <c r="C7" s="2"/>
      <c r="D7" s="2"/>
      <c r="E7" s="2"/>
      <c r="F7" s="2"/>
      <c r="G7" s="2"/>
      <c r="H7" s="2"/>
      <c r="I7" s="2"/>
      <c r="J7" s="3"/>
    </row>
    <row r="8" spans="1:10" x14ac:dyDescent="0.2">
      <c r="A8" s="5"/>
      <c r="B8" s="2"/>
      <c r="C8" s="2"/>
      <c r="D8" s="2"/>
      <c r="E8" s="2"/>
      <c r="F8" s="2"/>
      <c r="G8" s="2"/>
      <c r="H8" s="2"/>
      <c r="I8" s="2"/>
      <c r="J8" s="3"/>
    </row>
    <row r="9" spans="1:10" x14ac:dyDescent="0.2">
      <c r="A9" s="5"/>
      <c r="B9" s="2" t="s">
        <v>37</v>
      </c>
      <c r="C9" s="2"/>
      <c r="D9" s="2"/>
      <c r="E9" s="2"/>
      <c r="F9" s="2"/>
      <c r="G9" s="2"/>
      <c r="H9" s="2"/>
      <c r="I9" s="2"/>
      <c r="J9" s="3"/>
    </row>
    <row r="10" spans="1:10" x14ac:dyDescent="0.2">
      <c r="A10" s="5"/>
      <c r="B10" s="2" t="s">
        <v>38</v>
      </c>
      <c r="C10" s="2"/>
      <c r="D10" s="2"/>
      <c r="E10" s="2"/>
      <c r="F10" s="2"/>
      <c r="G10" s="2"/>
      <c r="H10" s="2"/>
      <c r="I10" s="2"/>
      <c r="J10" s="3"/>
    </row>
    <row r="11" spans="1:10" x14ac:dyDescent="0.2">
      <c r="A11" s="5"/>
      <c r="B11" s="40" t="s">
        <v>41</v>
      </c>
      <c r="C11" s="2"/>
      <c r="D11" s="2"/>
      <c r="E11" s="2"/>
      <c r="F11" s="2"/>
      <c r="G11" s="2"/>
      <c r="H11" s="2"/>
      <c r="I11" s="2"/>
      <c r="J11" s="3"/>
    </row>
    <row r="12" spans="1:10" x14ac:dyDescent="0.2">
      <c r="A12" s="5"/>
      <c r="B12" s="40" t="s">
        <v>42</v>
      </c>
      <c r="C12" s="2"/>
      <c r="D12" s="2"/>
      <c r="E12" s="2"/>
      <c r="F12" s="2"/>
      <c r="G12" s="2"/>
      <c r="H12" s="2"/>
      <c r="I12" s="2"/>
      <c r="J12" s="3"/>
    </row>
    <row r="13" spans="1:10" x14ac:dyDescent="0.2">
      <c r="A13" s="5"/>
      <c r="B13" s="40" t="s">
        <v>43</v>
      </c>
      <c r="C13" s="2"/>
      <c r="D13" s="2"/>
      <c r="E13" s="2"/>
      <c r="F13" s="2"/>
      <c r="G13" s="2"/>
      <c r="H13" s="2"/>
      <c r="I13" s="2"/>
      <c r="J13" s="3"/>
    </row>
    <row r="14" spans="1:10" x14ac:dyDescent="0.2">
      <c r="A14" s="5"/>
      <c r="B14" s="40" t="s">
        <v>44</v>
      </c>
      <c r="C14" s="2"/>
      <c r="D14" s="2"/>
      <c r="E14" s="2"/>
      <c r="F14" s="2"/>
      <c r="G14" s="2"/>
      <c r="H14" s="2"/>
      <c r="I14" s="2"/>
      <c r="J14" s="3"/>
    </row>
    <row r="15" spans="1:10" x14ac:dyDescent="0.2">
      <c r="A15" s="5"/>
      <c r="B15" s="2"/>
      <c r="C15" s="2"/>
      <c r="D15" s="2"/>
      <c r="E15" s="2"/>
      <c r="F15" s="2"/>
      <c r="G15" s="2"/>
      <c r="H15" s="2"/>
      <c r="I15" s="2"/>
      <c r="J15" s="3"/>
    </row>
    <row r="16" spans="1:10" x14ac:dyDescent="0.2">
      <c r="A16" s="5"/>
      <c r="B16" s="2" t="s">
        <v>39</v>
      </c>
      <c r="C16" s="2"/>
      <c r="D16" s="2"/>
      <c r="E16" s="2"/>
      <c r="F16" s="2"/>
      <c r="G16" s="2"/>
      <c r="H16" s="2"/>
      <c r="I16" s="2"/>
      <c r="J16" s="3"/>
    </row>
    <row r="17" spans="1:14" x14ac:dyDescent="0.2">
      <c r="A17" s="5"/>
      <c r="B17" s="2"/>
      <c r="C17" s="2"/>
      <c r="D17" s="2"/>
      <c r="E17" s="2"/>
      <c r="F17" s="2"/>
      <c r="G17" s="2"/>
      <c r="H17" s="2"/>
      <c r="I17" s="2"/>
      <c r="J17" s="3"/>
    </row>
    <row r="18" spans="1:14" x14ac:dyDescent="0.2">
      <c r="A18" s="5"/>
      <c r="B18" s="2"/>
      <c r="C18" s="2"/>
      <c r="D18" s="2"/>
      <c r="E18" s="2"/>
      <c r="F18" s="2"/>
      <c r="G18" s="2"/>
      <c r="H18" s="2"/>
      <c r="I18" s="2"/>
      <c r="J18" s="3"/>
    </row>
    <row r="19" spans="1:14" x14ac:dyDescent="0.2">
      <c r="A19" s="5"/>
      <c r="B19" s="2" t="s">
        <v>40</v>
      </c>
      <c r="C19" s="2"/>
      <c r="D19" s="2"/>
      <c r="E19" s="2"/>
      <c r="F19" s="2"/>
      <c r="G19" s="2"/>
      <c r="H19" s="2"/>
      <c r="I19" s="2"/>
      <c r="J19" s="3"/>
    </row>
    <row r="20" spans="1:14" x14ac:dyDescent="0.2">
      <c r="A20" s="5"/>
      <c r="B20" s="2"/>
      <c r="C20" s="2"/>
      <c r="D20" s="2"/>
      <c r="E20" s="2"/>
      <c r="F20" s="2"/>
      <c r="G20" s="2"/>
      <c r="H20" s="2"/>
      <c r="I20" s="2"/>
      <c r="J20" s="3"/>
    </row>
    <row r="21" spans="1:14" ht="17" thickBot="1" x14ac:dyDescent="0.25">
      <c r="A21" s="6"/>
      <c r="B21" s="7"/>
      <c r="C21" s="8"/>
      <c r="D21" s="8"/>
      <c r="E21" s="8"/>
      <c r="F21" s="7"/>
      <c r="G21" s="7"/>
      <c r="H21" s="7"/>
      <c r="I21" s="7"/>
      <c r="J21" s="9"/>
    </row>
    <row r="22" spans="1:14" x14ac:dyDescent="0.2">
      <c r="A22" s="10"/>
      <c r="B22" s="10"/>
      <c r="C22" s="10"/>
      <c r="D22" s="10"/>
      <c r="E22" s="10"/>
      <c r="F22" s="10"/>
      <c r="G22" s="10"/>
      <c r="H22" s="10"/>
      <c r="I22" s="10"/>
    </row>
    <row r="23" spans="1:14" ht="19" x14ac:dyDescent="0.25">
      <c r="A23" s="11" t="s">
        <v>2</v>
      </c>
      <c r="B23" s="10"/>
      <c r="C23" s="10"/>
      <c r="D23" s="10"/>
      <c r="E23" s="10"/>
      <c r="F23" s="10"/>
      <c r="G23" s="10"/>
      <c r="H23" s="10"/>
      <c r="I23" s="10"/>
    </row>
    <row r="24" spans="1:14" x14ac:dyDescent="0.2">
      <c r="B24" s="10" t="s">
        <v>47</v>
      </c>
      <c r="C24" s="10"/>
      <c r="D24" s="10">
        <f>48*(1+0.15)</f>
        <v>55.199999999999996</v>
      </c>
      <c r="E24" s="10"/>
      <c r="F24" s="10"/>
      <c r="G24" s="10"/>
      <c r="H24" s="10"/>
      <c r="I24" s="10"/>
      <c r="L24" s="10"/>
      <c r="M24" s="13"/>
      <c r="N24" s="10"/>
    </row>
    <row r="25" spans="1:14" x14ac:dyDescent="0.2">
      <c r="B25" s="10" t="s">
        <v>48</v>
      </c>
      <c r="C25" s="10"/>
      <c r="D25" s="10">
        <f>4</f>
        <v>4</v>
      </c>
      <c r="E25" s="10"/>
      <c r="F25" s="10"/>
      <c r="G25" s="10"/>
      <c r="H25" s="10"/>
      <c r="I25" s="10"/>
      <c r="L25" s="14"/>
      <c r="M25" s="14"/>
      <c r="N25" s="14"/>
    </row>
    <row r="26" spans="1:14" x14ac:dyDescent="0.2">
      <c r="B26" s="41" t="s">
        <v>49</v>
      </c>
      <c r="C26" s="10"/>
      <c r="D26" s="10">
        <v>0.7</v>
      </c>
      <c r="E26" s="10"/>
      <c r="F26" s="10"/>
      <c r="G26" s="10"/>
      <c r="H26" s="10"/>
      <c r="I26" s="10"/>
      <c r="L26" s="14"/>
      <c r="M26" s="14"/>
      <c r="N26" s="14"/>
    </row>
    <row r="27" spans="1:14" x14ac:dyDescent="0.2">
      <c r="B27" s="41" t="s">
        <v>50</v>
      </c>
      <c r="C27" s="10"/>
      <c r="D27" s="10">
        <v>0.08</v>
      </c>
      <c r="E27" s="10"/>
      <c r="F27" s="10"/>
      <c r="G27" s="10"/>
      <c r="H27" s="10"/>
      <c r="I27" s="10"/>
      <c r="L27" s="14"/>
      <c r="M27" s="14"/>
      <c r="N27" s="14"/>
    </row>
    <row r="28" spans="1:14" x14ac:dyDescent="0.2">
      <c r="B28" s="10"/>
      <c r="C28" s="10"/>
      <c r="D28" s="10"/>
      <c r="E28" s="10"/>
      <c r="F28" s="10"/>
      <c r="G28" s="10"/>
      <c r="H28" s="10"/>
      <c r="I28" s="10"/>
      <c r="L28" s="14"/>
      <c r="M28" s="14"/>
      <c r="N28" s="14"/>
    </row>
    <row r="29" spans="1:14" x14ac:dyDescent="0.2">
      <c r="B29" s="10" t="s">
        <v>51</v>
      </c>
      <c r="C29" s="10"/>
      <c r="D29" s="10"/>
      <c r="E29" s="10"/>
      <c r="F29" s="10"/>
      <c r="G29" s="10"/>
      <c r="H29" s="10"/>
      <c r="I29" s="10"/>
      <c r="L29" s="14"/>
      <c r="M29" s="14"/>
      <c r="N29" s="14"/>
    </row>
    <row r="30" spans="1:14" x14ac:dyDescent="0.2">
      <c r="B30" s="10"/>
      <c r="C30" s="10"/>
      <c r="D30" s="10"/>
      <c r="E30" s="10"/>
      <c r="F30" s="10"/>
      <c r="G30" s="10"/>
      <c r="H30" s="10"/>
      <c r="I30" s="10"/>
      <c r="L30" s="14"/>
      <c r="M30" s="14"/>
      <c r="N30" s="14"/>
    </row>
    <row r="31" spans="1:14" x14ac:dyDescent="0.2">
      <c r="B31" s="10" t="s">
        <v>53</v>
      </c>
      <c r="C31" s="10">
        <f>(D26*D25)^2</f>
        <v>7.839999999999999</v>
      </c>
      <c r="D31" s="10"/>
      <c r="E31" s="10"/>
      <c r="F31" s="10"/>
      <c r="G31" s="10"/>
      <c r="H31" s="10"/>
      <c r="I31" s="10"/>
      <c r="L31" s="14"/>
      <c r="M31" s="14"/>
      <c r="N31" s="14"/>
    </row>
    <row r="32" spans="1:14" x14ac:dyDescent="0.2">
      <c r="B32" s="10" t="s">
        <v>52</v>
      </c>
      <c r="C32" s="42">
        <f>D27^2*(D25^2+D24^2)</f>
        <v>19.603455999999998</v>
      </c>
      <c r="D32" s="10"/>
      <c r="E32" s="10"/>
      <c r="F32" s="10"/>
      <c r="G32" s="10"/>
      <c r="H32" s="10"/>
      <c r="I32" s="10"/>
      <c r="L32" s="14"/>
      <c r="M32" s="14"/>
      <c r="N32" s="14"/>
    </row>
    <row r="33" spans="1:14" x14ac:dyDescent="0.2">
      <c r="B33" s="10"/>
      <c r="C33" s="10"/>
      <c r="D33" s="10"/>
      <c r="E33" s="10"/>
      <c r="F33" s="10"/>
      <c r="G33" s="10"/>
      <c r="H33" s="10"/>
      <c r="I33" s="10"/>
      <c r="L33" s="14"/>
      <c r="M33" s="14"/>
      <c r="N33" s="14"/>
    </row>
    <row r="34" spans="1:14" x14ac:dyDescent="0.2">
      <c r="B34" s="10" t="s">
        <v>54</v>
      </c>
      <c r="C34" s="10"/>
      <c r="D34" s="10"/>
      <c r="E34" s="10"/>
      <c r="F34" s="10"/>
      <c r="G34" s="10"/>
      <c r="H34" s="10"/>
      <c r="I34" s="10"/>
      <c r="L34" s="10"/>
      <c r="M34" s="13"/>
      <c r="N34" s="10"/>
    </row>
    <row r="35" spans="1:14" x14ac:dyDescent="0.2">
      <c r="B35" s="10" t="s">
        <v>55</v>
      </c>
      <c r="C35" s="43">
        <f>C31/SUM(C31:C32)</f>
        <v>0.2856783052396899</v>
      </c>
      <c r="D35" s="10"/>
      <c r="E35" s="10"/>
      <c r="F35" s="10"/>
      <c r="G35" s="10"/>
      <c r="H35" s="10"/>
      <c r="I35" s="10"/>
      <c r="L35" s="14"/>
      <c r="M35" s="14"/>
      <c r="N35" s="14"/>
    </row>
    <row r="36" spans="1:14" x14ac:dyDescent="0.2">
      <c r="B36" s="10"/>
      <c r="C36" s="10"/>
      <c r="D36" s="10"/>
      <c r="E36" s="10"/>
      <c r="F36" s="10"/>
      <c r="G36" s="10"/>
      <c r="H36" s="10"/>
      <c r="I36" s="10"/>
      <c r="L36" s="14"/>
      <c r="M36" s="14"/>
      <c r="N36" s="14"/>
    </row>
    <row r="37" spans="1:14" x14ac:dyDescent="0.2">
      <c r="B37" s="10" t="s">
        <v>56</v>
      </c>
      <c r="C37" s="44">
        <f>C35*36/D26+(1-C35)*D24</f>
        <v>54.122584677381738</v>
      </c>
      <c r="D37" s="10"/>
      <c r="E37" s="10"/>
      <c r="F37" s="10"/>
      <c r="G37" s="10"/>
      <c r="H37" s="10"/>
      <c r="I37" s="10"/>
      <c r="L37" s="14"/>
      <c r="M37" s="14"/>
      <c r="N37" s="14"/>
    </row>
    <row r="38" spans="1:14" x14ac:dyDescent="0.2">
      <c r="B38" s="10"/>
      <c r="C38" s="44"/>
      <c r="D38" s="10"/>
      <c r="E38" s="10"/>
      <c r="F38" s="10"/>
      <c r="G38" s="10"/>
      <c r="H38" s="10"/>
      <c r="I38" s="10"/>
      <c r="L38" s="14"/>
      <c r="M38" s="14"/>
      <c r="N38" s="14"/>
    </row>
    <row r="39" spans="1:14" x14ac:dyDescent="0.2">
      <c r="B39" s="33" t="s">
        <v>58</v>
      </c>
      <c r="C39" s="45">
        <f>C37-36</f>
        <v>18.122584677381738</v>
      </c>
      <c r="D39" s="33" t="s">
        <v>57</v>
      </c>
      <c r="E39" s="10"/>
      <c r="F39" s="10"/>
      <c r="G39" s="10"/>
      <c r="H39" s="10"/>
      <c r="I39" s="10"/>
      <c r="L39" s="14"/>
      <c r="M39" s="14"/>
      <c r="N39" s="14"/>
    </row>
    <row r="40" spans="1:14" x14ac:dyDescent="0.2">
      <c r="A40" s="10"/>
      <c r="B40" s="10"/>
      <c r="C40" s="10"/>
      <c r="D40" s="10"/>
      <c r="E40" s="10"/>
      <c r="F40" s="10"/>
      <c r="G40" s="10"/>
      <c r="H40" s="10"/>
      <c r="I40" s="10"/>
      <c r="L40" s="14"/>
      <c r="M40" s="14"/>
      <c r="N40" s="14"/>
    </row>
    <row r="41" spans="1:14" x14ac:dyDescent="0.2">
      <c r="A41" s="10"/>
      <c r="B41" s="10"/>
      <c r="C41" s="10"/>
      <c r="D41" s="10"/>
      <c r="E41" s="10"/>
      <c r="F41" s="10"/>
      <c r="G41" s="10"/>
      <c r="H41" s="10"/>
      <c r="I41" s="10"/>
      <c r="L41" s="14"/>
      <c r="M41" s="14"/>
      <c r="N41" s="14"/>
    </row>
    <row r="42" spans="1:14" x14ac:dyDescent="0.2">
      <c r="A42" s="10"/>
      <c r="B42" s="10"/>
      <c r="C42" s="10"/>
      <c r="D42" s="10"/>
      <c r="E42" s="10"/>
      <c r="F42" s="10"/>
      <c r="G42" s="10"/>
      <c r="H42" s="10"/>
      <c r="I42" s="10"/>
      <c r="L42" s="14"/>
      <c r="M42" s="14"/>
      <c r="N42" s="14"/>
    </row>
    <row r="43" spans="1:14" x14ac:dyDescent="0.2">
      <c r="A43" s="10"/>
      <c r="B43" s="10"/>
      <c r="C43" s="10"/>
      <c r="D43" s="10"/>
      <c r="E43" s="10"/>
      <c r="F43" s="10"/>
      <c r="G43" s="10"/>
      <c r="H43" s="10"/>
      <c r="I43" s="10"/>
      <c r="L43" s="14"/>
      <c r="M43" s="14"/>
      <c r="N43" s="14"/>
    </row>
    <row r="44" spans="1:14" x14ac:dyDescent="0.2">
      <c r="A44" s="10"/>
      <c r="B44" s="10"/>
      <c r="C44" s="10"/>
      <c r="D44" s="10"/>
      <c r="E44" s="10"/>
      <c r="F44" s="10"/>
      <c r="G44" s="10"/>
      <c r="H44" s="10"/>
      <c r="I44" s="10"/>
      <c r="L44" s="10"/>
      <c r="M44" s="13"/>
      <c r="N44" s="10"/>
    </row>
    <row r="45" spans="1:14" x14ac:dyDescent="0.2">
      <c r="A45" s="10"/>
      <c r="B45" s="10"/>
      <c r="C45" s="10"/>
      <c r="D45" s="10"/>
      <c r="E45" s="10"/>
      <c r="F45" s="10"/>
      <c r="G45" s="10"/>
      <c r="H45" s="10"/>
      <c r="I45" s="10"/>
      <c r="L45" s="14"/>
      <c r="M45" s="14"/>
      <c r="N45" s="14"/>
    </row>
    <row r="46" spans="1:14" x14ac:dyDescent="0.2">
      <c r="A46" s="10"/>
      <c r="B46" s="10"/>
      <c r="C46" s="10"/>
      <c r="D46" s="10"/>
      <c r="E46" s="10"/>
      <c r="F46" s="10"/>
      <c r="G46" s="10"/>
      <c r="H46" s="10"/>
      <c r="I46" s="10"/>
      <c r="L46" s="14"/>
      <c r="M46" s="14"/>
      <c r="N46" s="14"/>
    </row>
    <row r="47" spans="1:14" x14ac:dyDescent="0.2">
      <c r="A47" s="10"/>
      <c r="B47" s="10"/>
      <c r="C47" s="10"/>
      <c r="D47" s="10"/>
      <c r="E47" s="10"/>
      <c r="F47" s="10"/>
      <c r="G47" s="10"/>
      <c r="H47" s="10"/>
      <c r="I47" s="10"/>
      <c r="L47" s="14"/>
      <c r="M47" s="14"/>
      <c r="N47" s="14"/>
    </row>
    <row r="48" spans="1:14" x14ac:dyDescent="0.2">
      <c r="A48" s="10"/>
      <c r="B48" s="10"/>
      <c r="C48" s="10"/>
      <c r="D48" s="10"/>
      <c r="E48" s="10"/>
      <c r="F48" s="10"/>
      <c r="G48" s="10"/>
      <c r="H48" s="10"/>
      <c r="I48" s="10"/>
      <c r="L48" s="14"/>
      <c r="M48" s="14"/>
      <c r="N48" s="14"/>
    </row>
    <row r="49" spans="1:14" x14ac:dyDescent="0.2">
      <c r="A49" s="10"/>
      <c r="B49" s="10"/>
      <c r="C49" s="10"/>
      <c r="D49" s="10"/>
      <c r="E49" s="10"/>
      <c r="F49" s="10"/>
      <c r="G49" s="10"/>
      <c r="H49" s="10"/>
      <c r="I49" s="10"/>
      <c r="L49" s="14"/>
      <c r="M49" s="14"/>
      <c r="N49" s="14"/>
    </row>
    <row r="50" spans="1:14" x14ac:dyDescent="0.2">
      <c r="A50" s="10"/>
      <c r="B50" s="10"/>
      <c r="C50" s="10"/>
      <c r="D50" s="10"/>
      <c r="E50" s="10"/>
      <c r="F50" s="10"/>
      <c r="G50" s="10"/>
      <c r="H50" s="10"/>
      <c r="I50" s="10"/>
      <c r="L50" s="14"/>
      <c r="M50" s="14"/>
      <c r="N50" s="14"/>
    </row>
    <row r="51" spans="1:14" x14ac:dyDescent="0.2">
      <c r="A51" s="10"/>
      <c r="B51" s="10"/>
      <c r="C51" s="10"/>
      <c r="D51" s="10"/>
      <c r="E51" s="10"/>
      <c r="F51" s="10"/>
      <c r="G51" s="10"/>
      <c r="H51" s="10"/>
      <c r="I51" s="10"/>
      <c r="L51" s="14"/>
      <c r="M51" s="14"/>
      <c r="N51" s="14"/>
    </row>
    <row r="52" spans="1:14" x14ac:dyDescent="0.2">
      <c r="A52" s="10"/>
      <c r="B52" s="10"/>
      <c r="C52" s="10"/>
      <c r="D52" s="10"/>
      <c r="E52" s="10"/>
      <c r="F52" s="10"/>
      <c r="G52" s="10"/>
      <c r="H52" s="10"/>
      <c r="I52" s="10"/>
      <c r="L52" s="14"/>
      <c r="M52" s="14"/>
      <c r="N52" s="14"/>
    </row>
    <row r="53" spans="1:14" x14ac:dyDescent="0.2">
      <c r="A53" s="10"/>
      <c r="B53" s="10"/>
      <c r="C53" s="10"/>
      <c r="D53" s="10"/>
      <c r="E53" s="10"/>
      <c r="F53" s="10"/>
      <c r="G53" s="10"/>
      <c r="H53" s="10"/>
      <c r="I53" s="10"/>
      <c r="L53" s="14"/>
      <c r="M53" s="14"/>
      <c r="N53" s="14"/>
    </row>
    <row r="54" spans="1:14" x14ac:dyDescent="0.2">
      <c r="A54" s="10"/>
      <c r="B54" s="10"/>
      <c r="C54" s="10"/>
      <c r="D54" s="10"/>
      <c r="E54" s="10"/>
      <c r="F54" s="10"/>
      <c r="G54" s="10"/>
      <c r="H54" s="10"/>
      <c r="I54" s="10"/>
      <c r="L54" s="10"/>
      <c r="M54" s="13"/>
      <c r="N54" s="10"/>
    </row>
    <row r="55" spans="1:14" x14ac:dyDescent="0.2">
      <c r="A55" s="10"/>
      <c r="B55" s="10"/>
      <c r="C55" s="10"/>
      <c r="D55" s="10"/>
      <c r="E55" s="10"/>
      <c r="F55" s="10"/>
      <c r="G55" s="10"/>
      <c r="H55" s="10"/>
      <c r="I55" s="10"/>
      <c r="L55" s="14"/>
      <c r="M55" s="14"/>
      <c r="N55" s="14"/>
    </row>
    <row r="56" spans="1:14" x14ac:dyDescent="0.2">
      <c r="A56" s="10"/>
      <c r="B56" s="10"/>
      <c r="C56" s="10"/>
      <c r="D56" s="10"/>
      <c r="E56" s="10"/>
      <c r="F56" s="10"/>
      <c r="G56" s="10"/>
      <c r="H56" s="10"/>
      <c r="I56" s="10"/>
      <c r="L56" s="14"/>
      <c r="M56" s="14"/>
      <c r="N56" s="14"/>
    </row>
    <row r="57" spans="1:14" x14ac:dyDescent="0.2">
      <c r="A57" s="10"/>
      <c r="B57" s="10"/>
      <c r="C57" s="10"/>
      <c r="D57" s="10"/>
      <c r="E57" s="10"/>
      <c r="F57" s="10"/>
      <c r="G57" s="10"/>
      <c r="H57" s="10"/>
      <c r="I57" s="10"/>
      <c r="L57" s="14"/>
      <c r="M57" s="14"/>
      <c r="N57" s="14"/>
    </row>
    <row r="58" spans="1:14" x14ac:dyDescent="0.2">
      <c r="A58" s="10"/>
      <c r="B58" s="10"/>
      <c r="C58" s="10"/>
      <c r="D58" s="10"/>
      <c r="E58" s="10"/>
      <c r="F58" s="10"/>
      <c r="G58" s="10"/>
      <c r="H58" s="10"/>
      <c r="I58" s="10"/>
      <c r="L58" s="14"/>
      <c r="M58" s="14"/>
      <c r="N58" s="14"/>
    </row>
    <row r="59" spans="1:14" x14ac:dyDescent="0.2">
      <c r="A59" s="10"/>
      <c r="B59" s="10"/>
      <c r="C59" s="10"/>
      <c r="D59" s="10"/>
      <c r="E59" s="10"/>
      <c r="F59" s="10"/>
      <c r="G59" s="10"/>
      <c r="H59" s="10"/>
      <c r="I59" s="10"/>
      <c r="L59" s="14"/>
      <c r="M59" s="14"/>
      <c r="N59" s="14"/>
    </row>
    <row r="60" spans="1:14" x14ac:dyDescent="0.2">
      <c r="A60" s="10"/>
      <c r="B60" s="10"/>
      <c r="C60" s="10"/>
      <c r="D60" s="10"/>
      <c r="E60" s="10"/>
      <c r="F60" s="10"/>
      <c r="G60" s="10"/>
      <c r="H60" s="10"/>
      <c r="I60" s="10"/>
      <c r="L60" s="14"/>
      <c r="M60" s="14"/>
      <c r="N60" s="14"/>
    </row>
    <row r="61" spans="1:14" x14ac:dyDescent="0.2">
      <c r="A61" s="10"/>
      <c r="B61" s="10"/>
      <c r="C61" s="10"/>
      <c r="D61" s="10"/>
      <c r="E61" s="10"/>
      <c r="F61" s="10"/>
      <c r="G61" s="10"/>
      <c r="H61" s="10"/>
      <c r="I61" s="10"/>
      <c r="L61" s="14"/>
      <c r="M61" s="14"/>
      <c r="N61" s="14"/>
    </row>
    <row r="62" spans="1:14" x14ac:dyDescent="0.2">
      <c r="A62" s="10"/>
      <c r="B62" s="10"/>
      <c r="C62" s="10"/>
      <c r="D62" s="10"/>
      <c r="E62" s="10"/>
      <c r="F62" s="10"/>
      <c r="G62" s="10"/>
      <c r="H62" s="10"/>
      <c r="I62" s="10"/>
      <c r="L62" s="14"/>
      <c r="M62" s="14"/>
      <c r="N62" s="14"/>
    </row>
    <row r="63" spans="1:14" x14ac:dyDescent="0.2">
      <c r="A63" s="10"/>
      <c r="B63" s="10"/>
      <c r="C63" s="10"/>
      <c r="D63" s="10"/>
      <c r="E63" s="10"/>
      <c r="F63" s="10"/>
      <c r="G63" s="10"/>
      <c r="H63" s="10"/>
      <c r="I63" s="10"/>
      <c r="L63" s="14"/>
      <c r="M63" s="14"/>
      <c r="N63" s="14"/>
    </row>
    <row r="64" spans="1:14" x14ac:dyDescent="0.2">
      <c r="A64" s="10"/>
      <c r="B64" s="10"/>
      <c r="C64" s="10"/>
      <c r="D64" s="10"/>
      <c r="E64" s="10"/>
      <c r="F64" s="10"/>
      <c r="G64" s="10"/>
      <c r="H64" s="10"/>
      <c r="I64" s="10"/>
      <c r="L64" s="10"/>
      <c r="M64" s="13"/>
      <c r="N64" s="10"/>
    </row>
    <row r="65" spans="1:65"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row>
    <row r="66" spans="1:65"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row>
    <row r="67" spans="1:65"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row>
    <row r="68" spans="1:65"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row>
    <row r="69" spans="1:65"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row>
    <row r="70" spans="1:65"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row>
    <row r="71" spans="1:65"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row>
    <row r="72" spans="1:65"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row>
    <row r="73" spans="1:65"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row>
    <row r="74" spans="1:65"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row>
    <row r="75" spans="1:65"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row>
    <row r="76" spans="1:65"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row>
    <row r="77" spans="1:65" x14ac:dyDescent="0.2">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row>
    <row r="78" spans="1:65" x14ac:dyDescent="0.2">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row>
    <row r="79" spans="1:65" x14ac:dyDescent="0.2">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row>
    <row r="80" spans="1:65" x14ac:dyDescent="0.2">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row>
    <row r="81" spans="1:65" x14ac:dyDescent="0.2">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row>
    <row r="82" spans="1:65" x14ac:dyDescent="0.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row>
    <row r="83" spans="1:65" x14ac:dyDescent="0.2">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row>
    <row r="84" spans="1:65" x14ac:dyDescent="0.2">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row>
    <row r="85" spans="1:65"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row>
    <row r="86" spans="1:65"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row>
    <row r="87" spans="1:65" x14ac:dyDescent="0.2">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row>
    <row r="88" spans="1:65"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row>
    <row r="89" spans="1:65" x14ac:dyDescent="0.2">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row>
    <row r="90" spans="1:65"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row>
    <row r="91" spans="1:65" x14ac:dyDescent="0.2">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row>
    <row r="92" spans="1:65" x14ac:dyDescent="0.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row>
    <row r="93" spans="1:65" x14ac:dyDescent="0.2">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row>
    <row r="94" spans="1:65"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row>
    <row r="95" spans="1:65"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row>
    <row r="96" spans="1:65"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row>
    <row r="97" spans="1:65"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row>
    <row r="98" spans="1:65"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row>
    <row r="99" spans="1:65"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row>
    <row r="100" spans="1:65"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row>
    <row r="101" spans="1:65"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row>
    <row r="102" spans="1:65"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row>
    <row r="103" spans="1:65"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row>
    <row r="104" spans="1:65"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row>
    <row r="105" spans="1:65"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row>
    <row r="106" spans="1:65"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row>
    <row r="107" spans="1:65"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row>
    <row r="108" spans="1:65"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row>
    <row r="109" spans="1:65"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row>
    <row r="110" spans="1:65"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row>
    <row r="111" spans="1:65"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row>
    <row r="112" spans="1:65"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row>
    <row r="113" spans="1:65"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row>
    <row r="114" spans="1:65"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row>
    <row r="115" spans="1:65"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row>
    <row r="116" spans="1:65"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row>
    <row r="117" spans="1:65"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row>
    <row r="118" spans="1:65"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row>
    <row r="119" spans="1:65"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row>
    <row r="120" spans="1:65"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row>
    <row r="121" spans="1:65"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row>
    <row r="122" spans="1:65"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row>
    <row r="123" spans="1:65"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row>
    <row r="124" spans="1:65"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row>
    <row r="125" spans="1:65"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row>
    <row r="126" spans="1:65"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row>
    <row r="127" spans="1:65"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row>
    <row r="128" spans="1:65"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row>
    <row r="129" spans="1:65"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row>
    <row r="130" spans="1:65"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row>
    <row r="131" spans="1:65"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row>
    <row r="132" spans="1:65"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row>
    <row r="133" spans="1:65"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row>
    <row r="134" spans="1:65"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row>
    <row r="135" spans="1:65"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row>
    <row r="136" spans="1:65"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row>
    <row r="137" spans="1:65"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row>
    <row r="138" spans="1:65"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row>
    <row r="139" spans="1:65"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row>
    <row r="140" spans="1:65"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row>
    <row r="141" spans="1:65"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row>
    <row r="142" spans="1:65"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row>
    <row r="143" spans="1:65"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row>
    <row r="144" spans="1:65"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row>
    <row r="145" spans="1:65"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row>
    <row r="146" spans="1:65"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row>
    <row r="147" spans="1:65"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row>
    <row r="148" spans="1:65"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row>
    <row r="149" spans="1:65"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row>
    <row r="150" spans="1:65"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row>
    <row r="151" spans="1:65"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row>
    <row r="152" spans="1:65"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row>
    <row r="153" spans="1:65"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row>
    <row r="154" spans="1:65"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row>
    <row r="155" spans="1:65"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row>
    <row r="156" spans="1:65"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row>
    <row r="157" spans="1:65"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row>
    <row r="158" spans="1:65"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row>
    <row r="159" spans="1:65"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row>
    <row r="160" spans="1:65"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row>
    <row r="161" spans="1:65"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row>
    <row r="162" spans="1:65"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row>
    <row r="163" spans="1:65"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row>
    <row r="164" spans="1:65"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row>
    <row r="165" spans="1:65"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row>
    <row r="166" spans="1:65"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139CA-8434-9349-9300-73867432625A}">
  <dimension ref="A1:BN186"/>
  <sheetViews>
    <sheetView zoomScale="130" zoomScaleNormal="130" workbookViewId="0"/>
  </sheetViews>
  <sheetFormatPr baseColWidth="10" defaultRowHeight="16" x14ac:dyDescent="0.2"/>
  <cols>
    <col min="1" max="1" width="10.83203125" style="4" customWidth="1"/>
    <col min="2" max="5" width="10.83203125" style="4"/>
    <col min="6" max="6" width="4.33203125" style="4" customWidth="1"/>
    <col min="7" max="16384" width="10.83203125" style="4"/>
  </cols>
  <sheetData>
    <row r="1" spans="1:11" ht="19" x14ac:dyDescent="0.25">
      <c r="A1" s="1" t="s">
        <v>59</v>
      </c>
      <c r="B1" s="2"/>
      <c r="C1" s="2"/>
      <c r="D1" s="2"/>
      <c r="E1" s="2"/>
      <c r="F1" s="2"/>
      <c r="G1" s="2"/>
      <c r="H1" s="2"/>
      <c r="I1" s="2"/>
      <c r="J1" s="2"/>
      <c r="K1" s="3"/>
    </row>
    <row r="2" spans="1:11" x14ac:dyDescent="0.2">
      <c r="A2" s="5"/>
      <c r="B2" s="2"/>
      <c r="C2" s="2"/>
      <c r="D2" s="2"/>
      <c r="E2" s="2"/>
      <c r="F2" s="2"/>
      <c r="G2" s="2"/>
      <c r="H2" s="2"/>
      <c r="I2" s="2"/>
      <c r="J2" s="2"/>
      <c r="K2" s="3"/>
    </row>
    <row r="3" spans="1:11" x14ac:dyDescent="0.2">
      <c r="A3" s="5"/>
      <c r="B3" s="2" t="s">
        <v>60</v>
      </c>
      <c r="C3" s="2"/>
      <c r="D3" s="2"/>
      <c r="E3" s="2"/>
      <c r="F3" s="2"/>
      <c r="G3" s="2"/>
      <c r="H3" s="2"/>
      <c r="I3" s="2"/>
      <c r="J3" s="2"/>
      <c r="K3" s="3"/>
    </row>
    <row r="4" spans="1:11" x14ac:dyDescent="0.2">
      <c r="A4" s="5"/>
      <c r="B4" s="2" t="s">
        <v>61</v>
      </c>
      <c r="C4" s="2"/>
      <c r="D4" s="2"/>
      <c r="E4" s="2"/>
      <c r="F4" s="2"/>
      <c r="G4" s="2"/>
      <c r="H4" s="2"/>
      <c r="I4" s="2"/>
      <c r="J4" s="2"/>
      <c r="K4" s="3"/>
    </row>
    <row r="5" spans="1:11" x14ac:dyDescent="0.2">
      <c r="A5" s="5"/>
      <c r="B5" s="2"/>
      <c r="C5" s="2"/>
      <c r="D5" s="2"/>
      <c r="E5" s="2"/>
      <c r="F5" s="2"/>
      <c r="G5" s="2"/>
      <c r="H5" s="2"/>
      <c r="I5" s="2"/>
      <c r="J5" s="2"/>
      <c r="K5" s="3"/>
    </row>
    <row r="6" spans="1:11" x14ac:dyDescent="0.2">
      <c r="A6" s="5"/>
      <c r="B6" s="2"/>
      <c r="C6" s="77" t="s">
        <v>65</v>
      </c>
      <c r="D6" s="77"/>
      <c r="E6" s="77"/>
      <c r="F6" s="77"/>
      <c r="G6" s="77"/>
      <c r="H6" s="2"/>
      <c r="I6" s="2"/>
      <c r="J6" s="2"/>
      <c r="K6" s="3"/>
    </row>
    <row r="7" spans="1:11" ht="51" x14ac:dyDescent="0.2">
      <c r="A7" s="5"/>
      <c r="B7" s="2"/>
      <c r="C7" s="18" t="s">
        <v>8</v>
      </c>
      <c r="D7" s="16" t="s">
        <v>62</v>
      </c>
      <c r="E7" s="16" t="s">
        <v>63</v>
      </c>
      <c r="F7" s="16"/>
      <c r="G7" s="16" t="s">
        <v>64</v>
      </c>
      <c r="H7" s="2"/>
      <c r="I7" s="2"/>
      <c r="J7" s="2"/>
      <c r="K7" s="3"/>
    </row>
    <row r="8" spans="1:11" x14ac:dyDescent="0.2">
      <c r="A8" s="5"/>
      <c r="B8" s="2"/>
      <c r="C8" s="19">
        <v>2011</v>
      </c>
      <c r="D8" s="15">
        <v>22</v>
      </c>
      <c r="E8" s="15">
        <v>768</v>
      </c>
      <c r="F8" s="15"/>
      <c r="G8" s="46">
        <v>1000</v>
      </c>
      <c r="H8" s="2"/>
      <c r="I8" s="2"/>
      <c r="J8" s="2"/>
      <c r="K8" s="3"/>
    </row>
    <row r="9" spans="1:11" x14ac:dyDescent="0.2">
      <c r="A9" s="5"/>
      <c r="B9" s="2"/>
      <c r="C9" s="19">
        <v>2012</v>
      </c>
      <c r="D9" s="15">
        <v>215</v>
      </c>
      <c r="E9" s="46">
        <v>1107</v>
      </c>
      <c r="F9" s="46"/>
      <c r="G9" s="46">
        <v>1200</v>
      </c>
      <c r="H9" s="2"/>
      <c r="I9" s="2"/>
      <c r="J9" s="2"/>
      <c r="K9" s="3"/>
    </row>
    <row r="10" spans="1:11" x14ac:dyDescent="0.2">
      <c r="A10" s="5"/>
      <c r="B10" s="2"/>
      <c r="C10" s="19">
        <v>2013</v>
      </c>
      <c r="D10" s="15">
        <v>136</v>
      </c>
      <c r="E10" s="46">
        <v>1004</v>
      </c>
      <c r="F10" s="46"/>
      <c r="G10" s="46">
        <v>1400</v>
      </c>
      <c r="H10" s="2"/>
      <c r="I10" s="2"/>
      <c r="J10" s="2"/>
      <c r="K10" s="3"/>
    </row>
    <row r="11" spans="1:11" x14ac:dyDescent="0.2">
      <c r="A11" s="5"/>
      <c r="B11" s="2"/>
      <c r="C11" s="19">
        <v>2014</v>
      </c>
      <c r="D11" s="15">
        <v>58</v>
      </c>
      <c r="E11" s="46">
        <v>1208</v>
      </c>
      <c r="F11" s="46"/>
      <c r="G11" s="46">
        <v>1500</v>
      </c>
      <c r="H11" s="2"/>
      <c r="I11" s="2"/>
      <c r="J11" s="2"/>
      <c r="K11" s="3"/>
    </row>
    <row r="12" spans="1:11" x14ac:dyDescent="0.2">
      <c r="A12" s="5"/>
      <c r="B12" s="2"/>
      <c r="C12" s="19">
        <v>2015</v>
      </c>
      <c r="D12" s="15">
        <v>387</v>
      </c>
      <c r="E12" s="15"/>
      <c r="F12" s="15"/>
      <c r="G12" s="46">
        <v>1600</v>
      </c>
      <c r="H12" s="2"/>
      <c r="I12" s="2"/>
      <c r="J12" s="2"/>
      <c r="K12" s="3"/>
    </row>
    <row r="13" spans="1:11" x14ac:dyDescent="0.2">
      <c r="A13" s="5"/>
      <c r="B13" s="2"/>
      <c r="C13" s="47"/>
      <c r="D13" s="15"/>
      <c r="E13" s="15"/>
      <c r="F13" s="15"/>
      <c r="G13" s="46"/>
      <c r="H13" s="2"/>
      <c r="I13" s="2"/>
      <c r="J13" s="2"/>
      <c r="K13" s="3"/>
    </row>
    <row r="14" spans="1:11" x14ac:dyDescent="0.2">
      <c r="A14" s="5"/>
      <c r="B14" s="2" t="s">
        <v>66</v>
      </c>
      <c r="C14" s="47"/>
      <c r="D14" s="15"/>
      <c r="E14" s="15"/>
      <c r="F14" s="15"/>
      <c r="G14" s="46"/>
      <c r="H14" s="2"/>
      <c r="I14" s="2"/>
      <c r="J14" s="2"/>
      <c r="K14" s="3"/>
    </row>
    <row r="15" spans="1:11" x14ac:dyDescent="0.2">
      <c r="A15" s="5"/>
      <c r="B15" s="2"/>
      <c r="C15" s="47"/>
      <c r="D15" s="15"/>
      <c r="E15" s="15"/>
      <c r="F15" s="15"/>
      <c r="G15" s="46"/>
      <c r="H15" s="2"/>
      <c r="I15" s="2"/>
      <c r="J15" s="2"/>
      <c r="K15" s="3"/>
    </row>
    <row r="16" spans="1:11" x14ac:dyDescent="0.2">
      <c r="A16" s="5"/>
      <c r="B16" s="2" t="s">
        <v>0</v>
      </c>
      <c r="C16" s="2"/>
      <c r="D16" s="2"/>
      <c r="E16" s="2"/>
      <c r="F16" s="2"/>
      <c r="G16" s="2"/>
      <c r="H16" s="2"/>
      <c r="I16" s="2"/>
      <c r="J16" s="2"/>
      <c r="K16" s="3"/>
    </row>
    <row r="17" spans="1:13" x14ac:dyDescent="0.2">
      <c r="A17" s="5"/>
      <c r="B17" s="2" t="s">
        <v>67</v>
      </c>
      <c r="C17" s="2"/>
      <c r="D17" s="2"/>
      <c r="E17" s="2"/>
      <c r="F17" s="2"/>
      <c r="G17" s="2"/>
      <c r="H17" s="2"/>
      <c r="I17" s="2"/>
      <c r="J17" s="2"/>
      <c r="K17" s="3"/>
    </row>
    <row r="18" spans="1:13" x14ac:dyDescent="0.2">
      <c r="A18" s="5"/>
      <c r="B18" s="2"/>
      <c r="C18" s="2"/>
      <c r="D18" s="2"/>
      <c r="E18" s="2"/>
      <c r="F18" s="2"/>
      <c r="G18" s="2"/>
      <c r="H18" s="2"/>
      <c r="I18" s="2"/>
      <c r="J18" s="2"/>
      <c r="K18" s="3"/>
    </row>
    <row r="19" spans="1:13" x14ac:dyDescent="0.2">
      <c r="A19" s="5"/>
      <c r="B19" s="2" t="s">
        <v>1</v>
      </c>
      <c r="C19" s="2"/>
      <c r="D19" s="2"/>
      <c r="E19" s="2"/>
      <c r="F19" s="2"/>
      <c r="G19" s="2"/>
      <c r="H19" s="2"/>
      <c r="I19" s="2"/>
      <c r="J19" s="2"/>
      <c r="K19" s="3"/>
    </row>
    <row r="20" spans="1:13" x14ac:dyDescent="0.2">
      <c r="A20" s="5"/>
      <c r="B20" s="2" t="s">
        <v>68</v>
      </c>
      <c r="C20" s="2"/>
      <c r="D20" s="2"/>
      <c r="E20" s="2"/>
      <c r="F20" s="2"/>
      <c r="G20" s="2"/>
      <c r="H20" s="2"/>
      <c r="I20" s="2"/>
      <c r="J20" s="2"/>
      <c r="K20" s="3"/>
    </row>
    <row r="21" spans="1:13" x14ac:dyDescent="0.2">
      <c r="A21" s="5"/>
      <c r="B21" s="2"/>
      <c r="C21" s="2"/>
      <c r="D21" s="2"/>
      <c r="E21" s="2"/>
      <c r="F21" s="2"/>
      <c r="G21" s="2"/>
      <c r="H21" s="2"/>
      <c r="I21" s="2"/>
      <c r="J21" s="2"/>
      <c r="K21" s="3"/>
    </row>
    <row r="22" spans="1:13" ht="17" thickBot="1" x14ac:dyDescent="0.25">
      <c r="A22" s="6"/>
      <c r="B22" s="7"/>
      <c r="C22" s="8"/>
      <c r="D22" s="8"/>
      <c r="E22" s="8"/>
      <c r="F22" s="8"/>
      <c r="G22" s="7"/>
      <c r="H22" s="7"/>
      <c r="I22" s="7"/>
      <c r="J22" s="7"/>
      <c r="K22" s="9"/>
    </row>
    <row r="23" spans="1:13" x14ac:dyDescent="0.2">
      <c r="A23" s="10"/>
      <c r="B23" s="10"/>
      <c r="C23" s="10"/>
      <c r="D23" s="10"/>
      <c r="E23" s="10"/>
      <c r="F23" s="10"/>
      <c r="G23" s="10"/>
      <c r="H23" s="10"/>
      <c r="I23" s="10"/>
      <c r="J23" s="10"/>
    </row>
    <row r="24" spans="1:13" ht="19" x14ac:dyDescent="0.25">
      <c r="A24" s="11" t="s">
        <v>2</v>
      </c>
      <c r="B24" s="10"/>
      <c r="C24" s="10"/>
      <c r="D24" s="10"/>
      <c r="E24" s="10"/>
      <c r="F24" s="10"/>
      <c r="G24" s="10"/>
      <c r="H24" s="10"/>
      <c r="I24" s="10"/>
      <c r="J24" s="10"/>
    </row>
    <row r="25" spans="1:13" x14ac:dyDescent="0.2">
      <c r="A25" s="12" t="s">
        <v>3</v>
      </c>
      <c r="B25" s="10"/>
      <c r="C25" s="13"/>
      <c r="D25" s="10"/>
      <c r="E25" s="10"/>
      <c r="F25" s="10"/>
      <c r="G25" s="10"/>
      <c r="H25" s="10"/>
      <c r="I25" s="10"/>
      <c r="J25" s="10"/>
    </row>
    <row r="26" spans="1:13" x14ac:dyDescent="0.2">
      <c r="A26" s="10"/>
      <c r="B26"/>
      <c r="C26"/>
      <c r="D26"/>
      <c r="E26"/>
      <c r="F26"/>
      <c r="G26"/>
      <c r="H26"/>
      <c r="I26" s="10"/>
      <c r="J26" s="10"/>
      <c r="M26" s="14"/>
    </row>
    <row r="27" spans="1:13" x14ac:dyDescent="0.2">
      <c r="A27" s="10"/>
      <c r="B27" t="s">
        <v>69</v>
      </c>
      <c r="C27">
        <v>1.1499999999999999</v>
      </c>
      <c r="D27"/>
      <c r="E27"/>
      <c r="F27"/>
      <c r="G27"/>
      <c r="H27"/>
      <c r="I27" s="10"/>
      <c r="J27" s="10"/>
      <c r="M27" s="14"/>
    </row>
    <row r="28" spans="1:13" x14ac:dyDescent="0.2">
      <c r="A28" s="10"/>
      <c r="B28"/>
      <c r="C28"/>
      <c r="D28"/>
      <c r="E28"/>
      <c r="F28"/>
      <c r="G28"/>
      <c r="H28"/>
      <c r="I28" s="10"/>
      <c r="J28" s="10"/>
      <c r="M28" s="14"/>
    </row>
    <row r="29" spans="1:13" x14ac:dyDescent="0.2">
      <c r="A29" s="10"/>
      <c r="B29" t="s">
        <v>23</v>
      </c>
      <c r="C29"/>
      <c r="D29"/>
      <c r="E29"/>
      <c r="F29"/>
      <c r="G29" t="s">
        <v>71</v>
      </c>
      <c r="H29"/>
      <c r="I29" s="10"/>
      <c r="J29" s="10"/>
      <c r="M29" s="14"/>
    </row>
    <row r="30" spans="1:13" x14ac:dyDescent="0.2">
      <c r="A30" s="10"/>
      <c r="B30"/>
      <c r="C30"/>
      <c r="D30"/>
      <c r="E30"/>
      <c r="F30"/>
      <c r="G30"/>
      <c r="H30"/>
      <c r="I30" s="10"/>
      <c r="J30" s="10"/>
      <c r="M30" s="14"/>
    </row>
    <row r="31" spans="1:13" x14ac:dyDescent="0.2">
      <c r="A31" s="10"/>
      <c r="B31" s="34"/>
      <c r="C31" s="32">
        <v>12</v>
      </c>
      <c r="D31" s="32">
        <v>24</v>
      </c>
      <c r="E31" s="50" t="s">
        <v>70</v>
      </c>
      <c r="F31"/>
      <c r="G31" t="s">
        <v>15</v>
      </c>
      <c r="H31" t="s">
        <v>16</v>
      </c>
      <c r="I31" s="10"/>
      <c r="J31" s="10"/>
      <c r="M31" s="14"/>
    </row>
    <row r="32" spans="1:13" x14ac:dyDescent="0.2">
      <c r="B32" s="36">
        <v>2011</v>
      </c>
      <c r="C32" s="37">
        <f>D8/$G8</f>
        <v>2.1999999999999999E-2</v>
      </c>
      <c r="D32" s="37">
        <f>E8/$G8</f>
        <v>0.76800000000000002</v>
      </c>
      <c r="E32" s="37">
        <f>D32*$C$27</f>
        <v>0.88319999999999999</v>
      </c>
      <c r="F32" s="25"/>
      <c r="G32" s="26">
        <f>C32^2</f>
        <v>4.8399999999999995E-4</v>
      </c>
      <c r="H32" s="26">
        <f>C32*E32</f>
        <v>1.9430399999999997E-2</v>
      </c>
      <c r="I32" s="10"/>
      <c r="J32" s="10"/>
    </row>
    <row r="33" spans="1:15" x14ac:dyDescent="0.2">
      <c r="B33" s="36">
        <v>2012</v>
      </c>
      <c r="C33" s="37">
        <f t="shared" ref="C33:D36" si="0">D9/$G9</f>
        <v>0.17916666666666667</v>
      </c>
      <c r="D33" s="37">
        <f t="shared" si="0"/>
        <v>0.92249999999999999</v>
      </c>
      <c r="E33" s="37">
        <f>D33*$C$27</f>
        <v>1.060875</v>
      </c>
      <c r="F33" s="25"/>
      <c r="G33" s="26">
        <f>C33^2</f>
        <v>3.2100694444444446E-2</v>
      </c>
      <c r="H33" s="26">
        <f>C33*E33</f>
        <v>0.1900734375</v>
      </c>
      <c r="I33" s="10"/>
      <c r="J33" s="10"/>
    </row>
    <row r="34" spans="1:15" x14ac:dyDescent="0.2">
      <c r="B34" s="36">
        <v>2013</v>
      </c>
      <c r="C34" s="37">
        <f t="shared" si="0"/>
        <v>9.7142857142857142E-2</v>
      </c>
      <c r="D34" s="37">
        <f t="shared" si="0"/>
        <v>0.71714285714285719</v>
      </c>
      <c r="E34" s="37">
        <f>D34*$C$27</f>
        <v>0.82471428571428573</v>
      </c>
      <c r="F34" s="25"/>
      <c r="G34" s="26">
        <f>C34^2</f>
        <v>9.4367346938775513E-3</v>
      </c>
      <c r="H34" s="26">
        <f>C34*E34</f>
        <v>8.011510204081633E-2</v>
      </c>
      <c r="I34" s="10"/>
      <c r="J34" s="10"/>
    </row>
    <row r="35" spans="1:15" x14ac:dyDescent="0.2">
      <c r="B35" s="36">
        <v>2014</v>
      </c>
      <c r="C35" s="37">
        <f t="shared" si="0"/>
        <v>3.8666666666666669E-2</v>
      </c>
      <c r="D35" s="37">
        <f t="shared" si="0"/>
        <v>0.80533333333333335</v>
      </c>
      <c r="E35" s="37">
        <f>D35*$C$27</f>
        <v>0.92613333333333325</v>
      </c>
      <c r="F35" s="25"/>
      <c r="G35" s="26">
        <f>C35^2</f>
        <v>1.4951111111111113E-3</v>
      </c>
      <c r="H35" s="26">
        <f>C35*E35</f>
        <v>3.5810488888888888E-2</v>
      </c>
      <c r="I35" s="10"/>
      <c r="J35" s="10"/>
    </row>
    <row r="36" spans="1:15" x14ac:dyDescent="0.2">
      <c r="B36" s="36">
        <v>2015</v>
      </c>
      <c r="C36" s="37">
        <f t="shared" si="0"/>
        <v>0.24187500000000001</v>
      </c>
      <c r="D36" s="37"/>
      <c r="E36" s="39">
        <f>C45+C44*C36</f>
        <v>1.0712117575802442</v>
      </c>
      <c r="F36" s="25"/>
      <c r="G36" s="25"/>
      <c r="H36" s="25"/>
      <c r="I36" s="10"/>
      <c r="J36" s="10"/>
    </row>
    <row r="37" spans="1:15" x14ac:dyDescent="0.2">
      <c r="B37"/>
      <c r="C37"/>
      <c r="D37"/>
      <c r="E37"/>
      <c r="F37"/>
      <c r="G37"/>
      <c r="H37"/>
      <c r="I37" s="10"/>
      <c r="J37" s="10"/>
    </row>
    <row r="38" spans="1:15" x14ac:dyDescent="0.2">
      <c r="B38"/>
      <c r="C38"/>
      <c r="D38"/>
      <c r="E38"/>
      <c r="F38"/>
      <c r="G38"/>
      <c r="H38"/>
      <c r="I38" s="10"/>
      <c r="J38" s="10"/>
    </row>
    <row r="39" spans="1:15" x14ac:dyDescent="0.2">
      <c r="B39" t="s">
        <v>17</v>
      </c>
      <c r="C39" s="48">
        <f>AVERAGE(C32:C35)</f>
        <v>8.4244047619047621E-2</v>
      </c>
      <c r="D39" s="27"/>
      <c r="E39"/>
      <c r="F39"/>
      <c r="G39"/>
      <c r="H39"/>
      <c r="I39" s="10"/>
      <c r="J39" s="10"/>
    </row>
    <row r="40" spans="1:15" x14ac:dyDescent="0.2">
      <c r="B40" t="s">
        <v>18</v>
      </c>
      <c r="C40" s="48">
        <f>AVERAGE(E32:E35)</f>
        <v>0.92373065476190486</v>
      </c>
      <c r="D40" s="27"/>
      <c r="E40"/>
      <c r="F40"/>
      <c r="G40"/>
      <c r="H40"/>
      <c r="I40" s="10"/>
      <c r="J40" s="10"/>
    </row>
    <row r="41" spans="1:15" x14ac:dyDescent="0.2">
      <c r="B41" t="s">
        <v>19</v>
      </c>
      <c r="C41" s="48">
        <f>AVERAGE(G32:G35)</f>
        <v>1.0879135062358276E-2</v>
      </c>
      <c r="D41" s="27"/>
      <c r="E41"/>
      <c r="F41"/>
      <c r="G41"/>
      <c r="H41"/>
      <c r="I41" s="10"/>
      <c r="J41" s="10"/>
    </row>
    <row r="42" spans="1:15" x14ac:dyDescent="0.2">
      <c r="B42" t="s">
        <v>20</v>
      </c>
      <c r="C42" s="48">
        <f>AVERAGE(H32:H35)</f>
        <v>8.1357357107426295E-2</v>
      </c>
      <c r="D42" s="27"/>
      <c r="E42"/>
      <c r="F42"/>
      <c r="G42"/>
      <c r="H42"/>
      <c r="I42" s="10"/>
      <c r="J42" s="10"/>
    </row>
    <row r="43" spans="1:15" x14ac:dyDescent="0.2">
      <c r="B43"/>
      <c r="C43" s="28"/>
      <c r="D43" s="28"/>
      <c r="E43"/>
      <c r="F43"/>
      <c r="G43"/>
      <c r="H43"/>
      <c r="I43" s="10"/>
      <c r="J43" s="10"/>
    </row>
    <row r="44" spans="1:15" x14ac:dyDescent="0.2">
      <c r="A44" s="10"/>
      <c r="B44" t="s">
        <v>21</v>
      </c>
      <c r="C44" s="29">
        <f>(C42-C39*C40)/(C41-C39^2)</f>
        <v>0.93561004733332165</v>
      </c>
      <c r="D44" s="29"/>
      <c r="E44"/>
      <c r="F44"/>
      <c r="G44"/>
      <c r="H44"/>
      <c r="I44" s="10"/>
      <c r="J44" s="10"/>
      <c r="M44" s="10"/>
      <c r="N44" s="13"/>
      <c r="O44" s="10"/>
    </row>
    <row r="45" spans="1:15" x14ac:dyDescent="0.2">
      <c r="A45" s="10"/>
      <c r="B45" t="s">
        <v>22</v>
      </c>
      <c r="C45" s="29">
        <f>C40-C44*C39</f>
        <v>0.84491107738149707</v>
      </c>
      <c r="D45" s="29"/>
      <c r="E45"/>
      <c r="F45"/>
      <c r="G45"/>
      <c r="H45"/>
      <c r="I45" s="10"/>
      <c r="J45" s="10"/>
      <c r="M45" s="14"/>
      <c r="N45" s="14"/>
      <c r="O45" s="14"/>
    </row>
    <row r="46" spans="1:15" x14ac:dyDescent="0.2">
      <c r="A46" s="10"/>
      <c r="B46"/>
      <c r="C46"/>
      <c r="D46"/>
      <c r="E46"/>
      <c r="F46"/>
      <c r="G46"/>
      <c r="H46"/>
      <c r="I46" s="10"/>
      <c r="J46" s="10"/>
      <c r="M46" s="14"/>
      <c r="N46" s="14"/>
      <c r="O46" s="14"/>
    </row>
    <row r="47" spans="1:15" x14ac:dyDescent="0.2">
      <c r="A47" s="10"/>
      <c r="B47"/>
      <c r="C47"/>
      <c r="D47"/>
      <c r="E47"/>
      <c r="F47"/>
      <c r="G47"/>
      <c r="H47"/>
      <c r="I47" s="10"/>
      <c r="J47" s="10"/>
      <c r="M47" s="14"/>
      <c r="N47" s="14"/>
      <c r="O47" s="14"/>
    </row>
    <row r="48" spans="1:15" x14ac:dyDescent="0.2">
      <c r="A48" s="10"/>
      <c r="B48" s="30" t="s">
        <v>77</v>
      </c>
      <c r="C48" s="51">
        <f>E36*G12-D12</f>
        <v>1326.9388121283907</v>
      </c>
      <c r="D48" s="52" t="s">
        <v>72</v>
      </c>
      <c r="E48"/>
      <c r="F48"/>
      <c r="G48"/>
      <c r="H48"/>
      <c r="I48" s="10"/>
      <c r="J48" s="10"/>
      <c r="M48" s="14"/>
      <c r="N48" s="14"/>
      <c r="O48" s="14"/>
    </row>
    <row r="49" spans="1:15" x14ac:dyDescent="0.2">
      <c r="A49" s="10"/>
      <c r="B49" s="10"/>
      <c r="C49" s="10"/>
      <c r="D49" s="10"/>
      <c r="E49" s="10"/>
      <c r="F49" s="10"/>
      <c r="G49" s="10"/>
      <c r="H49" s="10"/>
      <c r="I49" s="10"/>
      <c r="J49" s="10"/>
      <c r="M49" s="14"/>
      <c r="N49" s="14"/>
      <c r="O49" s="14"/>
    </row>
    <row r="50" spans="1:15" x14ac:dyDescent="0.2">
      <c r="B50" s="10"/>
      <c r="C50" s="10"/>
      <c r="D50" s="10"/>
      <c r="E50" s="10"/>
      <c r="F50" s="10"/>
      <c r="G50" s="10"/>
      <c r="H50" s="10"/>
      <c r="I50" s="10"/>
      <c r="J50" s="10"/>
      <c r="M50" s="14"/>
      <c r="N50" s="14"/>
      <c r="O50" s="14"/>
    </row>
    <row r="51" spans="1:15" x14ac:dyDescent="0.2">
      <c r="A51" s="12" t="s">
        <v>4</v>
      </c>
      <c r="B51" s="10"/>
      <c r="C51" s="10"/>
      <c r="D51" s="10"/>
      <c r="E51" s="10"/>
      <c r="F51" s="10"/>
      <c r="G51" s="10"/>
      <c r="H51" s="10"/>
      <c r="I51" s="10"/>
      <c r="J51" s="10"/>
      <c r="M51" s="14"/>
      <c r="N51" s="14"/>
      <c r="O51" s="14"/>
    </row>
    <row r="52" spans="1:15" x14ac:dyDescent="0.2">
      <c r="B52" s="10"/>
      <c r="C52" s="10"/>
      <c r="D52" s="10"/>
      <c r="E52" s="10"/>
      <c r="F52" s="10"/>
      <c r="G52" s="10"/>
      <c r="H52" s="10"/>
      <c r="I52" s="10"/>
      <c r="J52" s="10"/>
      <c r="M52" s="14"/>
      <c r="N52" s="14"/>
      <c r="O52" s="14"/>
    </row>
    <row r="53" spans="1:15" x14ac:dyDescent="0.2">
      <c r="B53" s="10" t="s">
        <v>73</v>
      </c>
      <c r="C53" s="10">
        <f>C40/C39</f>
        <v>10.964936762523847</v>
      </c>
      <c r="E53" s="53" t="s">
        <v>74</v>
      </c>
      <c r="F53" s="10"/>
      <c r="G53" s="10"/>
      <c r="H53" s="10"/>
      <c r="I53" s="10"/>
      <c r="J53" s="10"/>
      <c r="M53" s="14"/>
      <c r="N53" s="14"/>
      <c r="O53" s="14"/>
    </row>
    <row r="54" spans="1:15" x14ac:dyDescent="0.2">
      <c r="B54" s="10"/>
      <c r="C54" s="10"/>
      <c r="D54" s="10"/>
      <c r="E54" s="10"/>
      <c r="F54" s="10"/>
      <c r="G54" s="10"/>
      <c r="H54" s="10"/>
      <c r="I54" s="10"/>
      <c r="J54" s="10"/>
      <c r="M54" s="10"/>
      <c r="N54" s="13"/>
      <c r="O54" s="10"/>
    </row>
    <row r="55" spans="1:15" x14ac:dyDescent="0.2">
      <c r="B55" s="33" t="s">
        <v>76</v>
      </c>
      <c r="C55" s="54">
        <f>C44/C53</f>
        <v>8.532744580261202E-2</v>
      </c>
      <c r="D55" s="10"/>
      <c r="E55" s="53" t="s">
        <v>75</v>
      </c>
      <c r="F55" s="10"/>
      <c r="G55" s="10"/>
      <c r="H55" s="10"/>
      <c r="I55" s="10"/>
      <c r="J55" s="10"/>
      <c r="M55" s="14"/>
      <c r="N55" s="14"/>
      <c r="O55" s="14"/>
    </row>
    <row r="56" spans="1:15" x14ac:dyDescent="0.2">
      <c r="A56" s="10"/>
      <c r="B56" s="10"/>
      <c r="C56" s="10"/>
      <c r="D56" s="10"/>
      <c r="E56" s="10"/>
      <c r="F56" s="10"/>
      <c r="G56" s="10"/>
      <c r="H56" s="10"/>
      <c r="I56" s="10"/>
      <c r="J56" s="10"/>
      <c r="M56" s="14"/>
      <c r="N56" s="14"/>
      <c r="O56" s="14"/>
    </row>
    <row r="57" spans="1:15" x14ac:dyDescent="0.2">
      <c r="A57" s="10"/>
      <c r="B57" s="10"/>
      <c r="C57" s="10"/>
      <c r="D57" s="10"/>
      <c r="E57" s="10"/>
      <c r="F57" s="10"/>
      <c r="G57" s="10"/>
      <c r="H57" s="10"/>
      <c r="I57" s="10"/>
      <c r="J57" s="10"/>
      <c r="M57" s="14"/>
      <c r="N57" s="14"/>
      <c r="O57" s="14"/>
    </row>
    <row r="58" spans="1:15" ht="19" x14ac:dyDescent="0.25">
      <c r="A58" s="11" t="s">
        <v>206</v>
      </c>
      <c r="B58" s="10"/>
      <c r="C58" s="10"/>
      <c r="D58" s="10"/>
      <c r="E58" s="10"/>
      <c r="F58" s="10"/>
      <c r="G58" s="10"/>
      <c r="H58" s="10"/>
      <c r="I58" s="10"/>
      <c r="J58" s="10"/>
      <c r="M58" s="14"/>
      <c r="N58" s="14"/>
      <c r="O58" s="14"/>
    </row>
    <row r="59" spans="1:15" ht="134" customHeight="1" x14ac:dyDescent="0.2">
      <c r="A59" s="10"/>
      <c r="B59" s="79" t="s">
        <v>223</v>
      </c>
      <c r="C59" s="79"/>
      <c r="D59" s="79"/>
      <c r="E59" s="79"/>
      <c r="F59" s="79"/>
      <c r="G59" s="79"/>
      <c r="H59" s="79"/>
      <c r="I59" s="79"/>
      <c r="J59" s="79"/>
      <c r="M59" s="14"/>
      <c r="N59" s="14"/>
      <c r="O59" s="14"/>
    </row>
    <row r="60" spans="1:15" x14ac:dyDescent="0.2">
      <c r="A60" s="10"/>
      <c r="B60" s="10"/>
      <c r="C60" s="10"/>
      <c r="D60" s="10"/>
      <c r="E60" s="10"/>
      <c r="F60" s="10"/>
      <c r="G60" s="10"/>
      <c r="H60" s="10"/>
      <c r="I60" s="10"/>
      <c r="J60" s="10"/>
      <c r="M60" s="14"/>
      <c r="N60" s="14"/>
      <c r="O60" s="14"/>
    </row>
    <row r="61" spans="1:15" x14ac:dyDescent="0.2">
      <c r="A61" s="12"/>
      <c r="B61" s="10"/>
      <c r="C61" s="10"/>
      <c r="D61" s="10"/>
      <c r="E61" s="10"/>
      <c r="F61" s="10"/>
      <c r="G61" s="10"/>
      <c r="H61" s="10"/>
      <c r="I61" s="10"/>
      <c r="J61" s="10"/>
      <c r="M61" s="14"/>
      <c r="N61" s="14"/>
      <c r="O61" s="14"/>
    </row>
    <row r="62" spans="1:15" x14ac:dyDescent="0.2">
      <c r="A62" s="10"/>
      <c r="B62" s="10"/>
      <c r="C62" s="10"/>
      <c r="D62" s="10"/>
      <c r="E62" s="10"/>
      <c r="F62" s="10"/>
      <c r="G62" s="10"/>
      <c r="H62" s="10"/>
      <c r="I62" s="10"/>
      <c r="J62" s="10"/>
      <c r="M62" s="14"/>
      <c r="N62" s="14"/>
      <c r="O62" s="14"/>
    </row>
    <row r="63" spans="1:15" x14ac:dyDescent="0.2">
      <c r="A63" s="10"/>
      <c r="B63" s="10"/>
      <c r="C63" s="10"/>
      <c r="D63" s="10"/>
      <c r="E63" s="10"/>
      <c r="F63" s="10"/>
      <c r="G63" s="10"/>
      <c r="H63" s="10"/>
      <c r="I63" s="10"/>
      <c r="J63" s="10"/>
      <c r="M63" s="14"/>
      <c r="N63" s="14"/>
      <c r="O63" s="14"/>
    </row>
    <row r="64" spans="1:15" x14ac:dyDescent="0.2">
      <c r="A64" s="10"/>
      <c r="B64" s="10"/>
      <c r="C64" s="10"/>
      <c r="D64" s="10"/>
      <c r="E64" s="10"/>
      <c r="F64" s="10"/>
      <c r="G64" s="10"/>
      <c r="H64" s="10"/>
      <c r="I64" s="10"/>
      <c r="J64" s="10"/>
      <c r="M64" s="10"/>
      <c r="N64" s="13"/>
      <c r="O64" s="10"/>
    </row>
    <row r="65" spans="1:15" x14ac:dyDescent="0.2">
      <c r="A65" s="10"/>
      <c r="B65" s="10"/>
      <c r="C65" s="10"/>
      <c r="D65" s="10"/>
      <c r="E65" s="10"/>
      <c r="F65" s="10"/>
      <c r="G65" s="10"/>
      <c r="H65" s="10"/>
      <c r="I65" s="10"/>
      <c r="J65" s="10"/>
      <c r="M65" s="14"/>
      <c r="N65" s="14"/>
      <c r="O65" s="14"/>
    </row>
    <row r="66" spans="1:15" x14ac:dyDescent="0.2">
      <c r="A66" s="10"/>
      <c r="B66" s="10"/>
      <c r="C66" s="10"/>
      <c r="D66" s="10"/>
      <c r="E66" s="10"/>
      <c r="F66" s="10"/>
      <c r="G66" s="10"/>
      <c r="H66" s="10"/>
      <c r="I66" s="10"/>
      <c r="J66" s="10"/>
      <c r="M66" s="14"/>
      <c r="N66" s="14"/>
      <c r="O66" s="14"/>
    </row>
    <row r="67" spans="1:15" x14ac:dyDescent="0.2">
      <c r="A67" s="10"/>
      <c r="B67" s="10"/>
      <c r="C67" s="10"/>
      <c r="D67" s="10"/>
      <c r="E67" s="10"/>
      <c r="F67" s="10"/>
      <c r="G67" s="10"/>
      <c r="H67" s="10"/>
      <c r="I67" s="10"/>
      <c r="J67" s="10"/>
      <c r="M67" s="14"/>
      <c r="N67" s="14"/>
      <c r="O67" s="14"/>
    </row>
    <row r="68" spans="1:15" x14ac:dyDescent="0.2">
      <c r="A68" s="10"/>
      <c r="B68" s="10"/>
      <c r="C68" s="10"/>
      <c r="D68" s="10"/>
      <c r="E68" s="10"/>
      <c r="F68" s="10"/>
      <c r="G68" s="10"/>
      <c r="H68" s="10"/>
      <c r="I68" s="10"/>
      <c r="J68" s="10"/>
      <c r="M68" s="14"/>
      <c r="N68" s="14"/>
      <c r="O68" s="14"/>
    </row>
    <row r="69" spans="1:15" x14ac:dyDescent="0.2">
      <c r="A69" s="10"/>
      <c r="B69" s="10"/>
      <c r="C69" s="10"/>
      <c r="D69" s="10"/>
      <c r="E69" s="10"/>
      <c r="F69" s="10"/>
      <c r="G69" s="10"/>
      <c r="H69" s="10"/>
      <c r="I69" s="10"/>
      <c r="J69" s="10"/>
      <c r="M69" s="14"/>
      <c r="N69" s="14"/>
      <c r="O69" s="14"/>
    </row>
    <row r="70" spans="1:15" x14ac:dyDescent="0.2">
      <c r="A70" s="10"/>
      <c r="B70" s="10"/>
      <c r="C70" s="10"/>
      <c r="D70" s="10"/>
      <c r="E70" s="10"/>
      <c r="F70" s="10"/>
      <c r="G70" s="10"/>
      <c r="H70" s="10"/>
      <c r="I70" s="10"/>
      <c r="J70" s="10"/>
      <c r="M70" s="14"/>
      <c r="N70" s="14"/>
      <c r="O70" s="14"/>
    </row>
    <row r="71" spans="1:15" x14ac:dyDescent="0.2">
      <c r="A71" s="10"/>
      <c r="B71" s="10"/>
      <c r="C71" s="10"/>
      <c r="D71" s="10"/>
      <c r="E71" s="10"/>
      <c r="F71" s="10"/>
      <c r="G71" s="10"/>
      <c r="H71" s="10"/>
      <c r="I71" s="10"/>
      <c r="J71" s="10"/>
      <c r="M71" s="14"/>
      <c r="N71" s="14"/>
      <c r="O71" s="14"/>
    </row>
    <row r="72" spans="1:15" x14ac:dyDescent="0.2">
      <c r="A72" s="10"/>
      <c r="B72" s="10"/>
      <c r="C72" s="10"/>
      <c r="D72" s="10"/>
      <c r="E72" s="10"/>
      <c r="F72" s="10"/>
      <c r="G72" s="10"/>
      <c r="H72" s="10"/>
      <c r="I72" s="10"/>
      <c r="J72" s="10"/>
      <c r="M72" s="14"/>
      <c r="N72" s="14"/>
      <c r="O72" s="14"/>
    </row>
    <row r="73" spans="1:15" x14ac:dyDescent="0.2">
      <c r="A73" s="10"/>
      <c r="B73" s="10"/>
      <c r="C73" s="10"/>
      <c r="D73" s="10"/>
      <c r="E73" s="10"/>
      <c r="F73" s="10"/>
      <c r="G73" s="10"/>
      <c r="H73" s="10"/>
      <c r="I73" s="10"/>
      <c r="J73" s="10"/>
      <c r="M73" s="14"/>
      <c r="N73" s="14"/>
      <c r="O73" s="14"/>
    </row>
    <row r="74" spans="1:15" x14ac:dyDescent="0.2">
      <c r="A74" s="10"/>
      <c r="B74" s="10"/>
      <c r="C74" s="10"/>
      <c r="D74" s="10"/>
      <c r="E74" s="10"/>
      <c r="F74" s="10"/>
      <c r="G74" s="10"/>
      <c r="H74" s="10"/>
      <c r="I74" s="10"/>
      <c r="J74" s="10"/>
      <c r="M74" s="10"/>
      <c r="N74" s="13"/>
      <c r="O74" s="10"/>
    </row>
    <row r="75" spans="1:15" x14ac:dyDescent="0.2">
      <c r="A75" s="10"/>
      <c r="B75" s="10"/>
      <c r="C75" s="10"/>
      <c r="D75" s="10"/>
      <c r="E75" s="10"/>
      <c r="F75" s="10"/>
      <c r="G75" s="10"/>
      <c r="H75" s="10"/>
      <c r="I75" s="10"/>
      <c r="J75" s="10"/>
      <c r="M75" s="14"/>
      <c r="N75" s="14"/>
      <c r="O75" s="14"/>
    </row>
    <row r="76" spans="1:15" x14ac:dyDescent="0.2">
      <c r="A76" s="10"/>
      <c r="B76" s="10"/>
      <c r="C76" s="10"/>
      <c r="D76" s="10"/>
      <c r="E76" s="10"/>
      <c r="F76" s="10"/>
      <c r="G76" s="10"/>
      <c r="H76" s="10"/>
      <c r="I76" s="10"/>
      <c r="J76" s="10"/>
      <c r="M76" s="14"/>
      <c r="N76" s="14"/>
      <c r="O76" s="14"/>
    </row>
    <row r="77" spans="1:15" x14ac:dyDescent="0.2">
      <c r="A77" s="10"/>
      <c r="B77" s="10"/>
      <c r="C77" s="10"/>
      <c r="D77" s="10"/>
      <c r="E77" s="10"/>
      <c r="F77" s="10"/>
      <c r="G77" s="10"/>
      <c r="H77" s="10"/>
      <c r="I77" s="10"/>
      <c r="J77" s="10"/>
      <c r="M77" s="14"/>
      <c r="N77" s="14"/>
      <c r="O77" s="14"/>
    </row>
    <row r="78" spans="1:15" x14ac:dyDescent="0.2">
      <c r="A78" s="10"/>
      <c r="B78" s="10"/>
      <c r="C78" s="10"/>
      <c r="D78" s="10"/>
      <c r="E78" s="10"/>
      <c r="F78" s="10"/>
      <c r="G78" s="10"/>
      <c r="H78" s="10"/>
      <c r="I78" s="10"/>
      <c r="J78" s="10"/>
      <c r="M78" s="14"/>
      <c r="N78" s="14"/>
      <c r="O78" s="14"/>
    </row>
    <row r="79" spans="1:15" x14ac:dyDescent="0.2">
      <c r="A79" s="10"/>
      <c r="B79" s="10"/>
      <c r="C79" s="10"/>
      <c r="D79" s="10"/>
      <c r="E79" s="10"/>
      <c r="F79" s="10"/>
      <c r="G79" s="10"/>
      <c r="H79" s="10"/>
      <c r="I79" s="10"/>
      <c r="J79" s="10"/>
      <c r="M79" s="14"/>
      <c r="N79" s="14"/>
      <c r="O79" s="14"/>
    </row>
    <row r="80" spans="1:15" x14ac:dyDescent="0.2">
      <c r="A80" s="10"/>
      <c r="B80" s="10"/>
      <c r="C80" s="10"/>
      <c r="D80" s="10"/>
      <c r="E80" s="10"/>
      <c r="F80" s="10"/>
      <c r="G80" s="10"/>
      <c r="H80" s="10"/>
      <c r="I80" s="10"/>
      <c r="J80" s="10"/>
      <c r="M80" s="14"/>
      <c r="N80" s="14"/>
      <c r="O80" s="14"/>
    </row>
    <row r="81" spans="1:66" x14ac:dyDescent="0.2">
      <c r="A81" s="10"/>
      <c r="B81" s="10"/>
      <c r="C81" s="10"/>
      <c r="D81" s="10"/>
      <c r="E81" s="10"/>
      <c r="F81" s="10"/>
      <c r="G81" s="10"/>
      <c r="H81" s="10"/>
      <c r="I81" s="10"/>
      <c r="J81" s="10"/>
      <c r="M81" s="14"/>
      <c r="N81" s="14"/>
      <c r="O81" s="14"/>
    </row>
    <row r="82" spans="1:66" x14ac:dyDescent="0.2">
      <c r="A82" s="10"/>
      <c r="B82" s="10"/>
      <c r="C82" s="10"/>
      <c r="D82" s="10"/>
      <c r="E82" s="10"/>
      <c r="F82" s="10"/>
      <c r="G82" s="10"/>
      <c r="H82" s="10"/>
      <c r="I82" s="10"/>
      <c r="J82" s="10"/>
      <c r="M82" s="14"/>
      <c r="N82" s="14"/>
      <c r="O82" s="14"/>
    </row>
    <row r="83" spans="1:66" x14ac:dyDescent="0.2">
      <c r="A83" s="10"/>
      <c r="B83" s="10"/>
      <c r="C83" s="10"/>
      <c r="D83" s="10"/>
      <c r="E83" s="10"/>
      <c r="F83" s="10"/>
      <c r="G83" s="10"/>
      <c r="H83" s="10"/>
      <c r="I83" s="10"/>
      <c r="J83" s="10"/>
      <c r="M83" s="14"/>
      <c r="N83" s="14"/>
      <c r="O83" s="14"/>
    </row>
    <row r="84" spans="1:66" x14ac:dyDescent="0.2">
      <c r="A84" s="10"/>
      <c r="B84" s="10"/>
      <c r="C84" s="10"/>
      <c r="D84" s="10"/>
      <c r="E84" s="10"/>
      <c r="F84" s="10"/>
      <c r="G84" s="10"/>
      <c r="H84" s="10"/>
      <c r="I84" s="10"/>
      <c r="J84" s="10"/>
      <c r="M84" s="10"/>
      <c r="N84" s="13"/>
      <c r="O84" s="10"/>
    </row>
    <row r="85" spans="1:66"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row>
    <row r="86" spans="1:66"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row>
    <row r="87" spans="1:66" x14ac:dyDescent="0.2">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row>
    <row r="88" spans="1:66"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row>
    <row r="89" spans="1:66" x14ac:dyDescent="0.2">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row>
    <row r="90" spans="1:66"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row>
    <row r="91" spans="1:66" x14ac:dyDescent="0.2">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row>
    <row r="92" spans="1:66" x14ac:dyDescent="0.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row>
    <row r="93" spans="1:66" x14ac:dyDescent="0.2">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row>
    <row r="94" spans="1:66"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row>
    <row r="95" spans="1:66"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row>
    <row r="96" spans="1:66"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row>
    <row r="97" spans="1:66"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row>
    <row r="98" spans="1:66"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row>
    <row r="99" spans="1:66"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row>
    <row r="100" spans="1:66"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row>
    <row r="101" spans="1:66"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row>
    <row r="102" spans="1:66"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row>
    <row r="103" spans="1:66"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row>
    <row r="104" spans="1:66"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row>
    <row r="105" spans="1:66"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row>
    <row r="106" spans="1:66"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row>
    <row r="107" spans="1:66"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row>
    <row r="108" spans="1:66"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row>
    <row r="109" spans="1:66"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row>
    <row r="110" spans="1:66"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row>
    <row r="111" spans="1:66"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row>
    <row r="112" spans="1:66"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row>
    <row r="113" spans="1:66"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row>
    <row r="114" spans="1:66"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row>
    <row r="115" spans="1:66"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row>
    <row r="116" spans="1:66"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row>
    <row r="117" spans="1:66"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row>
    <row r="118" spans="1:66"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row>
    <row r="119" spans="1:66"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row>
    <row r="120" spans="1:66"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row>
    <row r="121" spans="1:66"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row>
    <row r="122" spans="1:66"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row>
    <row r="123" spans="1:66"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row>
    <row r="124" spans="1:66"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row>
    <row r="125" spans="1:66"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row>
    <row r="126" spans="1:66"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row>
    <row r="127" spans="1:66"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row>
    <row r="128" spans="1:66"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row>
    <row r="129" spans="1:66"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row>
    <row r="130" spans="1:66"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row>
    <row r="131" spans="1:66"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row>
    <row r="132" spans="1:66"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row>
    <row r="133" spans="1:66"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row>
    <row r="134" spans="1:66"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row>
    <row r="135" spans="1:66"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row>
    <row r="136" spans="1:66"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row>
    <row r="137" spans="1:66"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row>
    <row r="138" spans="1:66"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row>
    <row r="139" spans="1:66"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row>
    <row r="140" spans="1:66"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row>
    <row r="141" spans="1:66"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row>
    <row r="142" spans="1:66"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row>
    <row r="143" spans="1:66"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row>
    <row r="144" spans="1:66"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row>
    <row r="145" spans="1:66"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row>
    <row r="146" spans="1:66"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row>
    <row r="147" spans="1:66"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row>
    <row r="148" spans="1:66"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row>
    <row r="149" spans="1:66"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row>
    <row r="150" spans="1:66"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row>
    <row r="151" spans="1:66"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row>
    <row r="152" spans="1:66"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row>
    <row r="153" spans="1:66"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row>
    <row r="154" spans="1:66"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row>
    <row r="155" spans="1:66"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row>
    <row r="156" spans="1:66"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row>
    <row r="157" spans="1:66"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row>
    <row r="158" spans="1:66"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row>
    <row r="159" spans="1:66"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row>
    <row r="160" spans="1:66"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row>
    <row r="161" spans="1:66"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row>
    <row r="162" spans="1:66"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row>
    <row r="163" spans="1:66"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row>
    <row r="164" spans="1:66"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row>
    <row r="165" spans="1:66"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row>
    <row r="166" spans="1:66"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row>
    <row r="167" spans="1:66"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row>
    <row r="168" spans="1:66"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row>
    <row r="169" spans="1:66"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row>
    <row r="170" spans="1:66"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row>
    <row r="171" spans="1:66"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row>
    <row r="172" spans="1:66"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row>
    <row r="173" spans="1:66"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row>
    <row r="174" spans="1:66"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row>
    <row r="175" spans="1:66"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row>
    <row r="176" spans="1:66"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row>
    <row r="177" spans="1:66"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row>
    <row r="178" spans="1:66"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row>
    <row r="179" spans="1:66"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row>
    <row r="180" spans="1:66"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row>
    <row r="181" spans="1:66"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row>
    <row r="182" spans="1:66"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row>
    <row r="183" spans="1:66"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row>
    <row r="184" spans="1:66"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row>
    <row r="185" spans="1:66"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row>
    <row r="186" spans="1:66"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row>
  </sheetData>
  <mergeCells count="2">
    <mergeCell ref="C6:G6"/>
    <mergeCell ref="B59:J5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A4743-F3A9-B94F-B56E-71D45E49E29C}">
  <dimension ref="A1:BM191"/>
  <sheetViews>
    <sheetView zoomScale="130" zoomScaleNormal="130" workbookViewId="0"/>
  </sheetViews>
  <sheetFormatPr baseColWidth="10" defaultRowHeight="16" x14ac:dyDescent="0.2"/>
  <cols>
    <col min="1" max="1" width="10.83203125" style="4"/>
    <col min="2" max="2" width="17.83203125" style="4" customWidth="1"/>
    <col min="3" max="16384" width="10.83203125" style="4"/>
  </cols>
  <sheetData>
    <row r="1" spans="1:10" ht="19" x14ac:dyDescent="0.25">
      <c r="A1" s="1" t="s">
        <v>78</v>
      </c>
      <c r="B1" s="2"/>
      <c r="C1" s="2"/>
      <c r="D1" s="2"/>
      <c r="E1" s="2"/>
      <c r="F1" s="2"/>
      <c r="G1" s="2"/>
      <c r="H1" s="2"/>
      <c r="I1" s="2"/>
      <c r="J1" s="3"/>
    </row>
    <row r="2" spans="1:10" x14ac:dyDescent="0.2">
      <c r="A2" s="5"/>
      <c r="B2" s="2"/>
      <c r="C2" s="2"/>
      <c r="D2" s="2"/>
      <c r="E2" s="2"/>
      <c r="F2" s="2"/>
      <c r="G2" s="2"/>
      <c r="H2" s="2"/>
      <c r="I2" s="2"/>
      <c r="J2" s="3"/>
    </row>
    <row r="3" spans="1:10" x14ac:dyDescent="0.2">
      <c r="A3" s="5"/>
      <c r="B3" s="2" t="s">
        <v>79</v>
      </c>
      <c r="C3" s="2"/>
      <c r="D3" s="2"/>
      <c r="E3" s="2"/>
      <c r="F3" s="2"/>
      <c r="G3" s="2"/>
      <c r="H3" s="2"/>
      <c r="I3" s="2"/>
      <c r="J3" s="3"/>
    </row>
    <row r="4" spans="1:10" x14ac:dyDescent="0.2">
      <c r="A4" s="5"/>
      <c r="B4" s="2" t="s">
        <v>80</v>
      </c>
      <c r="C4" s="2"/>
      <c r="D4" s="2"/>
      <c r="E4" s="2"/>
      <c r="F4" s="2"/>
      <c r="G4" s="2"/>
      <c r="H4" s="2"/>
      <c r="I4" s="2"/>
      <c r="J4" s="3"/>
    </row>
    <row r="5" spans="1:10" x14ac:dyDescent="0.2">
      <c r="A5" s="5"/>
      <c r="B5" s="2"/>
      <c r="C5" s="2"/>
      <c r="D5" s="2"/>
      <c r="E5" s="2"/>
      <c r="F5" s="2"/>
      <c r="G5" s="2"/>
      <c r="H5" s="2"/>
      <c r="I5" s="2"/>
      <c r="J5" s="3"/>
    </row>
    <row r="6" spans="1:10" x14ac:dyDescent="0.2">
      <c r="A6" s="5"/>
      <c r="B6" s="2" t="s">
        <v>81</v>
      </c>
      <c r="C6" s="2"/>
      <c r="D6" s="2"/>
      <c r="E6" s="2"/>
      <c r="F6" s="2"/>
      <c r="G6" s="2"/>
      <c r="H6" s="2"/>
      <c r="I6" s="2"/>
      <c r="J6" s="3"/>
    </row>
    <row r="7" spans="1:10" x14ac:dyDescent="0.2">
      <c r="A7" s="5"/>
      <c r="B7" s="2" t="s">
        <v>82</v>
      </c>
      <c r="C7" s="2"/>
      <c r="D7" s="2"/>
      <c r="E7" s="2"/>
      <c r="F7" s="2"/>
      <c r="G7" s="2"/>
      <c r="H7" s="2"/>
      <c r="I7" s="2"/>
      <c r="J7" s="3"/>
    </row>
    <row r="8" spans="1:10" x14ac:dyDescent="0.2">
      <c r="A8" s="5"/>
      <c r="B8" s="2"/>
      <c r="C8" s="2"/>
      <c r="D8" s="2"/>
      <c r="E8" s="2"/>
      <c r="F8" s="2"/>
      <c r="G8" s="2"/>
      <c r="H8" s="2"/>
      <c r="I8" s="2"/>
      <c r="J8" s="3"/>
    </row>
    <row r="9" spans="1:10" x14ac:dyDescent="0.2">
      <c r="A9" s="5"/>
      <c r="B9" s="2" t="s">
        <v>83</v>
      </c>
      <c r="C9" s="2"/>
      <c r="D9" s="2"/>
      <c r="E9" s="2"/>
      <c r="F9" s="2"/>
      <c r="G9" s="2"/>
      <c r="H9" s="2"/>
      <c r="I9" s="2"/>
      <c r="J9" s="3"/>
    </row>
    <row r="10" spans="1:10" x14ac:dyDescent="0.2">
      <c r="A10" s="5"/>
      <c r="B10" s="2" t="s">
        <v>84</v>
      </c>
      <c r="C10" s="2"/>
      <c r="D10" s="2"/>
      <c r="E10" s="2"/>
      <c r="F10" s="2"/>
      <c r="G10" s="2"/>
      <c r="H10" s="2"/>
      <c r="I10" s="2"/>
      <c r="J10" s="3"/>
    </row>
    <row r="11" spans="1:10" x14ac:dyDescent="0.2">
      <c r="A11" s="5"/>
      <c r="B11" s="2" t="s">
        <v>85</v>
      </c>
      <c r="C11" s="2"/>
      <c r="D11" s="2"/>
      <c r="E11" s="2"/>
      <c r="F11" s="2"/>
      <c r="G11" s="2"/>
      <c r="H11" s="2"/>
      <c r="I11" s="2"/>
      <c r="J11" s="3"/>
    </row>
    <row r="12" spans="1:10" x14ac:dyDescent="0.2">
      <c r="A12" s="5"/>
      <c r="B12" s="2"/>
      <c r="C12" s="2"/>
      <c r="D12" s="2"/>
      <c r="E12" s="2"/>
      <c r="F12" s="2"/>
      <c r="G12" s="2"/>
      <c r="H12" s="2"/>
      <c r="I12" s="2"/>
      <c r="J12" s="3"/>
    </row>
    <row r="13" spans="1:10" x14ac:dyDescent="0.2">
      <c r="A13" s="5"/>
      <c r="B13" s="2" t="s">
        <v>86</v>
      </c>
      <c r="C13" s="2"/>
      <c r="D13" s="2"/>
      <c r="E13" s="2"/>
      <c r="F13" s="2"/>
      <c r="G13" s="2"/>
      <c r="H13" s="2"/>
      <c r="I13" s="2"/>
      <c r="J13" s="3"/>
    </row>
    <row r="14" spans="1:10" x14ac:dyDescent="0.2">
      <c r="A14" s="5"/>
      <c r="B14" s="2"/>
      <c r="C14" s="2"/>
      <c r="D14" s="2"/>
      <c r="E14" s="2"/>
      <c r="F14" s="2"/>
      <c r="G14" s="2"/>
      <c r="H14" s="2"/>
      <c r="I14" s="2"/>
      <c r="J14" s="3"/>
    </row>
    <row r="15" spans="1:10" x14ac:dyDescent="0.2">
      <c r="A15" s="5"/>
      <c r="B15" s="2" t="s">
        <v>0</v>
      </c>
      <c r="C15" s="2"/>
      <c r="D15" s="2"/>
      <c r="E15" s="2"/>
      <c r="F15" s="2"/>
      <c r="G15" s="2"/>
      <c r="H15" s="2"/>
      <c r="I15" s="2"/>
      <c r="J15" s="3"/>
    </row>
    <row r="16" spans="1:10" x14ac:dyDescent="0.2">
      <c r="A16" s="5"/>
      <c r="B16" s="2" t="s">
        <v>87</v>
      </c>
      <c r="C16" s="2"/>
      <c r="D16" s="2"/>
      <c r="E16" s="2"/>
      <c r="F16" s="2"/>
      <c r="G16" s="2"/>
      <c r="H16" s="2"/>
      <c r="I16" s="2"/>
      <c r="J16" s="3"/>
    </row>
    <row r="17" spans="1:12" x14ac:dyDescent="0.2">
      <c r="A17" s="5"/>
      <c r="B17" s="2"/>
      <c r="C17" s="2"/>
      <c r="D17" s="2"/>
      <c r="E17" s="2"/>
      <c r="F17" s="2"/>
      <c r="G17" s="2"/>
      <c r="H17" s="2"/>
      <c r="I17" s="2"/>
      <c r="J17" s="3"/>
    </row>
    <row r="18" spans="1:12" x14ac:dyDescent="0.2">
      <c r="A18" s="5"/>
      <c r="B18" s="2" t="s">
        <v>1</v>
      </c>
      <c r="C18" s="2"/>
      <c r="D18" s="2"/>
      <c r="E18" s="2"/>
      <c r="F18" s="2"/>
      <c r="G18" s="2"/>
      <c r="H18" s="2"/>
      <c r="I18" s="2"/>
      <c r="J18" s="3"/>
    </row>
    <row r="19" spans="1:12" x14ac:dyDescent="0.2">
      <c r="A19" s="5"/>
      <c r="B19" s="2" t="s">
        <v>88</v>
      </c>
      <c r="C19" s="2"/>
      <c r="D19" s="2"/>
      <c r="E19" s="2"/>
      <c r="F19" s="2"/>
      <c r="G19" s="2"/>
      <c r="H19" s="2"/>
      <c r="I19" s="2"/>
      <c r="J19" s="3"/>
    </row>
    <row r="20" spans="1:12" x14ac:dyDescent="0.2">
      <c r="A20" s="5"/>
      <c r="B20" s="2" t="s">
        <v>89</v>
      </c>
      <c r="C20" s="2"/>
      <c r="D20" s="2"/>
      <c r="E20" s="2"/>
      <c r="F20" s="2"/>
      <c r="G20" s="2"/>
      <c r="H20" s="2"/>
      <c r="I20" s="2"/>
      <c r="J20" s="3"/>
    </row>
    <row r="21" spans="1:12" x14ac:dyDescent="0.2">
      <c r="A21" s="5"/>
      <c r="B21" s="2" t="s">
        <v>90</v>
      </c>
      <c r="C21" s="2"/>
      <c r="D21" s="2"/>
      <c r="E21" s="2"/>
      <c r="F21" s="2"/>
      <c r="G21" s="2"/>
      <c r="H21" s="2"/>
      <c r="I21" s="2"/>
      <c r="J21" s="3"/>
    </row>
    <row r="22" spans="1:12" x14ac:dyDescent="0.2">
      <c r="A22" s="5"/>
      <c r="B22" s="2"/>
      <c r="C22" s="2"/>
      <c r="D22" s="2"/>
      <c r="E22" s="2"/>
      <c r="F22" s="2"/>
      <c r="G22" s="2"/>
      <c r="H22" s="2"/>
      <c r="I22" s="2"/>
      <c r="J22" s="3"/>
    </row>
    <row r="23" spans="1:12" ht="17" thickBot="1" x14ac:dyDescent="0.25">
      <c r="A23" s="6"/>
      <c r="B23" s="7"/>
      <c r="C23" s="8"/>
      <c r="D23" s="8"/>
      <c r="E23" s="8"/>
      <c r="F23" s="7"/>
      <c r="G23" s="7"/>
      <c r="H23" s="7"/>
      <c r="I23" s="7"/>
      <c r="J23" s="9"/>
    </row>
    <row r="24" spans="1:12" x14ac:dyDescent="0.2">
      <c r="A24" s="10"/>
      <c r="B24" s="10"/>
      <c r="C24" s="10"/>
      <c r="D24" s="10"/>
      <c r="E24" s="10"/>
      <c r="F24" s="10"/>
      <c r="G24" s="10"/>
      <c r="H24" s="10"/>
      <c r="I24" s="10"/>
    </row>
    <row r="25" spans="1:12" ht="19" x14ac:dyDescent="0.25">
      <c r="A25" s="11" t="s">
        <v>2</v>
      </c>
      <c r="B25" s="10"/>
      <c r="C25" s="10"/>
      <c r="D25" s="10"/>
      <c r="E25" s="10"/>
      <c r="F25" s="10"/>
      <c r="G25" s="10"/>
      <c r="H25" s="10"/>
      <c r="I25" s="10"/>
    </row>
    <row r="26" spans="1:12" x14ac:dyDescent="0.2">
      <c r="A26" s="12" t="s">
        <v>3</v>
      </c>
      <c r="B26" s="10"/>
      <c r="C26" s="13"/>
      <c r="D26" s="10"/>
      <c r="E26" s="10"/>
      <c r="F26" s="10"/>
      <c r="G26" s="10"/>
      <c r="H26" s="10"/>
      <c r="I26" s="10"/>
    </row>
    <row r="27" spans="1:12" x14ac:dyDescent="0.2">
      <c r="A27" s="10"/>
      <c r="B27" s="10" t="s">
        <v>47</v>
      </c>
      <c r="C27" s="10"/>
      <c r="D27" s="10">
        <f>0.7*40</f>
        <v>28</v>
      </c>
      <c r="E27" s="10"/>
      <c r="F27" s="10"/>
      <c r="G27" s="10"/>
      <c r="H27" s="10"/>
      <c r="I27" s="10"/>
    </row>
    <row r="28" spans="1:12" x14ac:dyDescent="0.2">
      <c r="A28" s="10"/>
      <c r="B28" s="10" t="s">
        <v>48</v>
      </c>
      <c r="C28" s="10"/>
      <c r="D28" s="10">
        <v>4</v>
      </c>
      <c r="E28" s="10"/>
      <c r="F28" s="10"/>
      <c r="G28" s="10"/>
      <c r="H28" s="10"/>
      <c r="I28" s="10"/>
      <c r="L28" s="14"/>
    </row>
    <row r="29" spans="1:12" x14ac:dyDescent="0.2">
      <c r="A29" s="10"/>
      <c r="B29" s="41" t="s">
        <v>49</v>
      </c>
      <c r="C29" s="10"/>
      <c r="D29" s="10">
        <v>0.75</v>
      </c>
      <c r="E29" s="10"/>
      <c r="F29" s="10"/>
      <c r="G29" s="10"/>
      <c r="H29" s="10"/>
      <c r="I29" s="10"/>
      <c r="L29" s="14"/>
    </row>
    <row r="30" spans="1:12" x14ac:dyDescent="0.2">
      <c r="A30" s="10"/>
      <c r="B30" s="41" t="s">
        <v>50</v>
      </c>
      <c r="C30" s="10"/>
      <c r="D30" s="10">
        <v>0.1</v>
      </c>
      <c r="E30" s="10"/>
      <c r="F30" s="10"/>
      <c r="G30" s="10"/>
      <c r="H30" s="10"/>
      <c r="I30" s="10"/>
      <c r="L30" s="14"/>
    </row>
    <row r="31" spans="1:12" x14ac:dyDescent="0.2">
      <c r="A31" s="10"/>
      <c r="B31" s="10"/>
      <c r="C31" s="10"/>
      <c r="D31" s="10"/>
      <c r="E31" s="10"/>
      <c r="F31" s="10"/>
      <c r="G31" s="10"/>
      <c r="H31" s="10"/>
      <c r="I31" s="10"/>
      <c r="L31" s="14"/>
    </row>
    <row r="32" spans="1:12" x14ac:dyDescent="0.2">
      <c r="A32" s="10"/>
      <c r="B32" s="10" t="s">
        <v>51</v>
      </c>
      <c r="C32" s="10"/>
      <c r="D32" s="10"/>
      <c r="E32" s="10"/>
      <c r="F32" s="10"/>
      <c r="G32" s="10"/>
      <c r="H32" s="10"/>
      <c r="I32" s="10"/>
      <c r="L32" s="14"/>
    </row>
    <row r="33" spans="1:12" x14ac:dyDescent="0.2">
      <c r="A33" s="10"/>
      <c r="B33" s="10"/>
      <c r="C33" s="10"/>
      <c r="D33" s="10"/>
      <c r="E33" s="10"/>
      <c r="F33" s="10"/>
      <c r="G33" s="10"/>
      <c r="H33" s="10"/>
      <c r="I33" s="10"/>
      <c r="L33" s="14"/>
    </row>
    <row r="34" spans="1:12" x14ac:dyDescent="0.2">
      <c r="A34" s="10"/>
      <c r="B34" s="10" t="s">
        <v>53</v>
      </c>
      <c r="C34" s="55">
        <f>(D29*D28)^2</f>
        <v>9</v>
      </c>
      <c r="D34" s="10"/>
      <c r="E34" s="10"/>
      <c r="F34" s="10"/>
      <c r="G34" s="10"/>
      <c r="H34" s="10"/>
      <c r="I34" s="10"/>
      <c r="L34" s="14"/>
    </row>
    <row r="35" spans="1:12" x14ac:dyDescent="0.2">
      <c r="A35" s="10"/>
      <c r="B35" s="10" t="s">
        <v>52</v>
      </c>
      <c r="C35" s="55">
        <f>D30^2*(D28^2+D27^2)</f>
        <v>8.0000000000000018</v>
      </c>
      <c r="D35" s="10"/>
      <c r="E35" s="10"/>
      <c r="F35" s="10"/>
      <c r="G35" s="10"/>
      <c r="H35" s="10"/>
      <c r="I35" s="10"/>
      <c r="L35" s="14"/>
    </row>
    <row r="36" spans="1:12" x14ac:dyDescent="0.2">
      <c r="A36" s="10"/>
      <c r="B36" s="10"/>
      <c r="C36" s="10"/>
      <c r="D36" s="10"/>
      <c r="E36" s="10"/>
      <c r="F36" s="10"/>
      <c r="G36" s="10"/>
      <c r="H36" s="10"/>
      <c r="I36" s="10"/>
      <c r="L36" s="14"/>
    </row>
    <row r="37" spans="1:12" x14ac:dyDescent="0.2">
      <c r="B37" s="10" t="s">
        <v>54</v>
      </c>
      <c r="C37" s="10"/>
      <c r="D37" s="10"/>
      <c r="E37" s="10"/>
      <c r="F37" s="10"/>
      <c r="G37" s="10"/>
      <c r="H37" s="10"/>
      <c r="I37" s="10"/>
    </row>
    <row r="38" spans="1:12" x14ac:dyDescent="0.2">
      <c r="B38" s="10" t="s">
        <v>55</v>
      </c>
      <c r="C38" s="43">
        <f>C34/SUM(C34:C35)</f>
        <v>0.52941176470588236</v>
      </c>
      <c r="D38" s="10"/>
      <c r="E38" s="10"/>
      <c r="F38" s="10"/>
      <c r="G38" s="10"/>
      <c r="H38" s="10"/>
      <c r="I38" s="10"/>
    </row>
    <row r="39" spans="1:12" x14ac:dyDescent="0.2">
      <c r="B39" s="10"/>
      <c r="C39" s="10"/>
      <c r="D39" s="10"/>
      <c r="E39" s="10"/>
      <c r="F39" s="10"/>
      <c r="G39" s="10"/>
      <c r="H39" s="10"/>
      <c r="I39" s="10"/>
    </row>
    <row r="40" spans="1:12" x14ac:dyDescent="0.2">
      <c r="B40" s="10" t="s">
        <v>56</v>
      </c>
      <c r="C40" s="44">
        <f>C38*18/D29+(1-C38)*D27</f>
        <v>25.882352941176471</v>
      </c>
      <c r="D40" s="10"/>
      <c r="E40" s="10"/>
      <c r="F40" s="10"/>
      <c r="G40" s="10"/>
      <c r="H40" s="10"/>
      <c r="I40" s="10"/>
    </row>
    <row r="41" spans="1:12" x14ac:dyDescent="0.2">
      <c r="B41" s="10"/>
      <c r="C41" s="44"/>
      <c r="D41" s="10"/>
      <c r="E41" s="10"/>
      <c r="F41" s="10"/>
      <c r="G41" s="10"/>
      <c r="H41" s="10"/>
      <c r="I41" s="10"/>
    </row>
    <row r="42" spans="1:12" x14ac:dyDescent="0.2">
      <c r="B42" s="33" t="s">
        <v>91</v>
      </c>
      <c r="C42" s="45">
        <f>C40-18</f>
        <v>7.882352941176471</v>
      </c>
      <c r="D42" s="33" t="s">
        <v>57</v>
      </c>
      <c r="E42" s="10"/>
      <c r="F42" s="10"/>
      <c r="G42" s="10"/>
      <c r="H42" s="10"/>
      <c r="I42" s="10"/>
    </row>
    <row r="43" spans="1:12" x14ac:dyDescent="0.2">
      <c r="B43" s="10"/>
      <c r="C43" s="10"/>
      <c r="D43" s="10"/>
      <c r="E43" s="10"/>
      <c r="F43" s="10"/>
      <c r="G43" s="10"/>
      <c r="H43" s="10"/>
      <c r="I43" s="10"/>
    </row>
    <row r="44" spans="1:12" x14ac:dyDescent="0.2">
      <c r="A44" s="12" t="s">
        <v>4</v>
      </c>
      <c r="B44" s="10"/>
      <c r="C44" s="10"/>
      <c r="D44" s="10"/>
      <c r="E44" s="10"/>
      <c r="F44" s="10"/>
      <c r="G44" s="10"/>
      <c r="H44" s="10"/>
      <c r="I44" s="10"/>
    </row>
    <row r="45" spans="1:12" x14ac:dyDescent="0.2">
      <c r="A45" s="10"/>
      <c r="B45" s="10"/>
      <c r="C45" s="10"/>
      <c r="D45" s="10"/>
      <c r="E45" s="10"/>
      <c r="F45" s="10"/>
      <c r="G45" s="10"/>
      <c r="H45" s="10"/>
      <c r="I45" s="10"/>
    </row>
    <row r="46" spans="1:12" x14ac:dyDescent="0.2">
      <c r="B46" s="10" t="s">
        <v>92</v>
      </c>
      <c r="C46" s="10"/>
      <c r="D46" s="10"/>
      <c r="E46" s="10"/>
      <c r="F46" s="10"/>
      <c r="G46" s="10"/>
      <c r="H46" s="10"/>
      <c r="I46" s="10"/>
    </row>
    <row r="47" spans="1:12" x14ac:dyDescent="0.2">
      <c r="A47" s="10"/>
      <c r="B47" s="10"/>
      <c r="C47" s="10"/>
      <c r="D47" s="10"/>
      <c r="E47" s="10"/>
      <c r="F47" s="10"/>
      <c r="G47" s="10"/>
      <c r="H47" s="10"/>
      <c r="I47" s="10"/>
    </row>
    <row r="48" spans="1:12" x14ac:dyDescent="0.2">
      <c r="A48" s="10"/>
      <c r="B48" s="10" t="s">
        <v>93</v>
      </c>
      <c r="C48" s="13"/>
      <c r="D48" s="10"/>
      <c r="E48" s="10"/>
      <c r="F48" s="10"/>
      <c r="G48" s="10"/>
      <c r="H48" s="10"/>
      <c r="I48" s="10"/>
    </row>
    <row r="49" spans="1:14" x14ac:dyDescent="0.2">
      <c r="A49" s="10"/>
      <c r="B49" s="10" t="s">
        <v>94</v>
      </c>
      <c r="C49" s="10"/>
      <c r="D49" s="10"/>
      <c r="E49" s="10"/>
      <c r="F49" s="10"/>
      <c r="G49" s="10"/>
      <c r="H49" s="10"/>
      <c r="I49" s="10"/>
      <c r="L49" s="10"/>
      <c r="M49" s="13"/>
      <c r="N49" s="10"/>
    </row>
    <row r="50" spans="1:14" x14ac:dyDescent="0.2">
      <c r="A50" s="10"/>
      <c r="B50" s="10" t="s">
        <v>95</v>
      </c>
      <c r="C50" s="10"/>
      <c r="D50" s="10"/>
      <c r="E50" s="10"/>
      <c r="F50" s="10"/>
      <c r="G50" s="10"/>
      <c r="H50" s="10"/>
      <c r="I50" s="10"/>
      <c r="L50" s="14"/>
      <c r="M50" s="14"/>
      <c r="N50" s="14"/>
    </row>
    <row r="51" spans="1:14" x14ac:dyDescent="0.2">
      <c r="A51" s="10"/>
      <c r="B51" s="10"/>
      <c r="C51" s="10"/>
      <c r="D51" s="10"/>
      <c r="E51" s="10"/>
      <c r="F51" s="10"/>
      <c r="G51" s="10"/>
      <c r="H51" s="10"/>
      <c r="I51" s="10"/>
      <c r="L51" s="14"/>
      <c r="M51" s="14"/>
      <c r="N51" s="14"/>
    </row>
    <row r="52" spans="1:14" x14ac:dyDescent="0.2">
      <c r="A52" s="10"/>
      <c r="B52" s="10"/>
      <c r="C52" s="10"/>
      <c r="D52" s="10"/>
      <c r="E52" s="10"/>
      <c r="F52" s="10"/>
      <c r="G52" s="10"/>
      <c r="H52" s="10"/>
      <c r="I52" s="10"/>
      <c r="L52" s="14"/>
      <c r="M52" s="14"/>
      <c r="N52" s="14"/>
    </row>
    <row r="53" spans="1:14" ht="19" x14ac:dyDescent="0.25">
      <c r="A53" s="11" t="s">
        <v>206</v>
      </c>
      <c r="B53" s="10"/>
      <c r="C53" s="10"/>
      <c r="D53" s="10"/>
      <c r="E53" s="10"/>
      <c r="F53" s="10"/>
      <c r="G53" s="10"/>
      <c r="H53" s="10"/>
      <c r="I53" s="10"/>
      <c r="J53" s="10"/>
      <c r="L53" s="14"/>
      <c r="M53" s="14"/>
      <c r="N53" s="14"/>
    </row>
    <row r="54" spans="1:14" ht="34" customHeight="1" x14ac:dyDescent="0.2">
      <c r="A54" s="10"/>
      <c r="B54" s="79" t="s">
        <v>222</v>
      </c>
      <c r="C54" s="79"/>
      <c r="D54" s="79"/>
      <c r="E54" s="79"/>
      <c r="F54" s="79"/>
      <c r="G54" s="79"/>
      <c r="H54" s="79"/>
      <c r="I54" s="79"/>
      <c r="J54" s="79"/>
      <c r="L54" s="14"/>
      <c r="M54" s="14"/>
      <c r="N54" s="14"/>
    </row>
    <row r="55" spans="1:14" x14ac:dyDescent="0.2">
      <c r="A55" s="12"/>
      <c r="B55" s="10"/>
      <c r="C55" s="10"/>
      <c r="D55" s="10"/>
      <c r="E55" s="10"/>
      <c r="F55" s="10"/>
      <c r="G55" s="10"/>
      <c r="H55" s="10"/>
      <c r="I55" s="10"/>
      <c r="L55" s="14"/>
      <c r="M55" s="14"/>
      <c r="N55" s="14"/>
    </row>
    <row r="56" spans="1:14" x14ac:dyDescent="0.2">
      <c r="A56" s="10"/>
      <c r="B56" s="10"/>
      <c r="C56" s="10"/>
      <c r="D56" s="10"/>
      <c r="E56" s="10"/>
      <c r="F56" s="10"/>
      <c r="G56" s="10"/>
      <c r="H56" s="10"/>
      <c r="I56" s="10"/>
      <c r="L56" s="14"/>
      <c r="M56" s="14"/>
      <c r="N56" s="14"/>
    </row>
    <row r="57" spans="1:14" x14ac:dyDescent="0.2">
      <c r="A57" s="10"/>
      <c r="B57" s="10"/>
      <c r="C57" s="10"/>
      <c r="D57" s="10"/>
      <c r="E57" s="10"/>
      <c r="F57" s="10"/>
      <c r="G57" s="10"/>
      <c r="H57" s="10"/>
      <c r="I57" s="10"/>
      <c r="L57" s="14"/>
      <c r="M57" s="14"/>
      <c r="N57" s="14"/>
    </row>
    <row r="58" spans="1:14" x14ac:dyDescent="0.2">
      <c r="A58" s="10"/>
      <c r="B58" s="10"/>
      <c r="C58" s="10"/>
      <c r="D58" s="10"/>
      <c r="E58" s="10"/>
      <c r="F58" s="10"/>
      <c r="G58" s="10"/>
      <c r="H58" s="10"/>
      <c r="I58" s="10"/>
      <c r="L58" s="14"/>
      <c r="M58" s="14"/>
      <c r="N58" s="14"/>
    </row>
    <row r="59" spans="1:14" x14ac:dyDescent="0.2">
      <c r="A59" s="10"/>
      <c r="B59" s="10"/>
      <c r="C59" s="10"/>
      <c r="D59" s="10"/>
      <c r="E59" s="10"/>
      <c r="F59" s="10"/>
      <c r="G59" s="10"/>
      <c r="H59" s="10"/>
      <c r="I59" s="10"/>
      <c r="L59" s="10"/>
      <c r="M59" s="13"/>
      <c r="N59" s="10"/>
    </row>
    <row r="60" spans="1:14" x14ac:dyDescent="0.2">
      <c r="A60" s="10"/>
      <c r="B60" s="10"/>
      <c r="C60" s="10"/>
      <c r="D60" s="10"/>
      <c r="E60" s="10"/>
      <c r="F60" s="10"/>
      <c r="G60" s="10"/>
      <c r="H60" s="10"/>
      <c r="I60" s="10"/>
      <c r="L60" s="14"/>
      <c r="M60" s="14"/>
      <c r="N60" s="14"/>
    </row>
    <row r="61" spans="1:14" x14ac:dyDescent="0.2">
      <c r="A61" s="10"/>
      <c r="B61" s="10"/>
      <c r="C61" s="10"/>
      <c r="D61" s="10"/>
      <c r="E61" s="10"/>
      <c r="F61" s="10"/>
      <c r="G61" s="10"/>
      <c r="H61" s="10"/>
      <c r="I61" s="10"/>
      <c r="L61" s="14"/>
      <c r="M61" s="14"/>
      <c r="N61" s="14"/>
    </row>
    <row r="62" spans="1:14" x14ac:dyDescent="0.2">
      <c r="A62" s="10"/>
      <c r="B62" s="10"/>
      <c r="C62" s="10"/>
      <c r="D62" s="10"/>
      <c r="E62" s="10"/>
      <c r="F62" s="10"/>
      <c r="G62" s="10"/>
      <c r="H62" s="10"/>
      <c r="I62" s="10"/>
      <c r="L62" s="14"/>
      <c r="M62" s="14"/>
      <c r="N62" s="14"/>
    </row>
    <row r="63" spans="1:14" x14ac:dyDescent="0.2">
      <c r="A63" s="10"/>
      <c r="B63" s="10"/>
      <c r="C63" s="10"/>
      <c r="D63" s="10"/>
      <c r="E63" s="10"/>
      <c r="F63" s="10"/>
      <c r="G63" s="10"/>
      <c r="H63" s="10"/>
      <c r="I63" s="10"/>
      <c r="L63" s="14"/>
      <c r="M63" s="14"/>
      <c r="N63" s="14"/>
    </row>
    <row r="64" spans="1:14" x14ac:dyDescent="0.2">
      <c r="A64" s="10"/>
      <c r="B64" s="10"/>
      <c r="C64" s="10"/>
      <c r="D64" s="10"/>
      <c r="E64" s="10"/>
      <c r="F64" s="10"/>
      <c r="G64" s="10"/>
      <c r="H64" s="10"/>
      <c r="I64" s="10"/>
      <c r="L64" s="14"/>
      <c r="M64" s="14"/>
      <c r="N64" s="14"/>
    </row>
    <row r="65" spans="1:14" x14ac:dyDescent="0.2">
      <c r="A65" s="10"/>
      <c r="B65" s="10"/>
      <c r="C65" s="10"/>
      <c r="D65" s="10"/>
      <c r="E65" s="10"/>
      <c r="F65" s="10"/>
      <c r="G65" s="10"/>
      <c r="H65" s="10"/>
      <c r="I65" s="10"/>
      <c r="L65" s="14"/>
      <c r="M65" s="14"/>
      <c r="N65" s="14"/>
    </row>
    <row r="66" spans="1:14" x14ac:dyDescent="0.2">
      <c r="A66" s="10"/>
      <c r="B66" s="10"/>
      <c r="C66" s="10"/>
      <c r="D66" s="10"/>
      <c r="E66" s="10"/>
      <c r="F66" s="10"/>
      <c r="G66" s="10"/>
      <c r="H66" s="10"/>
      <c r="I66" s="10"/>
      <c r="L66" s="14"/>
      <c r="M66" s="14"/>
      <c r="N66" s="14"/>
    </row>
    <row r="67" spans="1:14" x14ac:dyDescent="0.2">
      <c r="A67" s="10"/>
      <c r="B67" s="10"/>
      <c r="C67" s="10"/>
      <c r="D67" s="10"/>
      <c r="E67" s="10"/>
      <c r="F67" s="10"/>
      <c r="G67" s="10"/>
      <c r="H67" s="10"/>
      <c r="I67" s="10"/>
      <c r="L67" s="14"/>
      <c r="M67" s="14"/>
      <c r="N67" s="14"/>
    </row>
    <row r="68" spans="1:14" x14ac:dyDescent="0.2">
      <c r="A68" s="10"/>
      <c r="B68" s="10"/>
      <c r="C68" s="10"/>
      <c r="D68" s="10"/>
      <c r="E68" s="10"/>
      <c r="F68" s="10"/>
      <c r="G68" s="10"/>
      <c r="H68" s="10"/>
      <c r="I68" s="10"/>
      <c r="L68" s="14"/>
      <c r="M68" s="14"/>
      <c r="N68" s="14"/>
    </row>
    <row r="69" spans="1:14" x14ac:dyDescent="0.2">
      <c r="A69" s="10"/>
      <c r="B69" s="10"/>
      <c r="C69" s="10"/>
      <c r="D69" s="10"/>
      <c r="E69" s="10"/>
      <c r="F69" s="10"/>
      <c r="G69" s="10"/>
      <c r="H69" s="10"/>
      <c r="I69" s="10"/>
      <c r="L69" s="10"/>
      <c r="M69" s="13"/>
      <c r="N69" s="10"/>
    </row>
    <row r="70" spans="1:14" x14ac:dyDescent="0.2">
      <c r="A70" s="10"/>
      <c r="B70" s="10"/>
      <c r="C70" s="10"/>
      <c r="D70" s="10"/>
      <c r="E70" s="10"/>
      <c r="F70" s="10"/>
      <c r="G70" s="10"/>
      <c r="H70" s="10"/>
      <c r="I70" s="10"/>
      <c r="L70" s="14"/>
      <c r="M70" s="14"/>
      <c r="N70" s="14"/>
    </row>
    <row r="71" spans="1:14" x14ac:dyDescent="0.2">
      <c r="A71" s="10"/>
      <c r="B71" s="10"/>
      <c r="C71" s="10"/>
      <c r="D71" s="10"/>
      <c r="E71" s="10"/>
      <c r="F71" s="10"/>
      <c r="G71" s="10"/>
      <c r="H71" s="10"/>
      <c r="I71" s="10"/>
      <c r="L71" s="14"/>
      <c r="M71" s="14"/>
      <c r="N71" s="14"/>
    </row>
    <row r="72" spans="1:14" x14ac:dyDescent="0.2">
      <c r="A72" s="10"/>
      <c r="B72" s="10"/>
      <c r="C72" s="10"/>
      <c r="D72" s="10"/>
      <c r="E72" s="10"/>
      <c r="F72" s="10"/>
      <c r="G72" s="10"/>
      <c r="H72" s="10"/>
      <c r="I72" s="10"/>
      <c r="L72" s="14"/>
      <c r="M72" s="14"/>
      <c r="N72" s="14"/>
    </row>
    <row r="73" spans="1:14" x14ac:dyDescent="0.2">
      <c r="A73" s="10"/>
      <c r="B73" s="10"/>
      <c r="C73" s="10"/>
      <c r="D73" s="10"/>
      <c r="E73" s="10"/>
      <c r="F73" s="10"/>
      <c r="G73" s="10"/>
      <c r="H73" s="10"/>
      <c r="I73" s="10"/>
      <c r="L73" s="14"/>
      <c r="M73" s="14"/>
      <c r="N73" s="14"/>
    </row>
    <row r="74" spans="1:14" x14ac:dyDescent="0.2">
      <c r="A74" s="10"/>
      <c r="B74" s="10"/>
      <c r="C74" s="10"/>
      <c r="D74" s="10"/>
      <c r="E74" s="10"/>
      <c r="F74" s="10"/>
      <c r="G74" s="10"/>
      <c r="H74" s="10"/>
      <c r="I74" s="10"/>
      <c r="L74" s="14"/>
      <c r="M74" s="14"/>
      <c r="N74" s="14"/>
    </row>
    <row r="75" spans="1:14" x14ac:dyDescent="0.2">
      <c r="A75" s="10"/>
      <c r="B75" s="10"/>
      <c r="C75" s="10"/>
      <c r="D75" s="10"/>
      <c r="E75" s="10"/>
      <c r="F75" s="10"/>
      <c r="G75" s="10"/>
      <c r="H75" s="10"/>
      <c r="I75" s="10"/>
      <c r="L75" s="14"/>
      <c r="M75" s="14"/>
      <c r="N75" s="14"/>
    </row>
    <row r="76" spans="1:14" x14ac:dyDescent="0.2">
      <c r="A76" s="10"/>
      <c r="B76" s="10"/>
      <c r="C76" s="10"/>
      <c r="D76" s="10"/>
      <c r="E76" s="10"/>
      <c r="F76" s="10"/>
      <c r="G76" s="10"/>
      <c r="H76" s="10"/>
      <c r="I76" s="10"/>
      <c r="L76" s="14"/>
      <c r="M76" s="14"/>
      <c r="N76" s="14"/>
    </row>
    <row r="77" spans="1:14" x14ac:dyDescent="0.2">
      <c r="A77" s="10"/>
      <c r="B77" s="10"/>
      <c r="C77" s="10"/>
      <c r="D77" s="10"/>
      <c r="E77" s="10"/>
      <c r="F77" s="10"/>
      <c r="G77" s="10"/>
      <c r="H77" s="10"/>
      <c r="I77" s="10"/>
      <c r="L77" s="14"/>
      <c r="M77" s="14"/>
      <c r="N77" s="14"/>
    </row>
    <row r="78" spans="1:14" x14ac:dyDescent="0.2">
      <c r="A78" s="10"/>
      <c r="B78" s="10"/>
      <c r="C78" s="10"/>
      <c r="D78" s="10"/>
      <c r="E78" s="10"/>
      <c r="F78" s="10"/>
      <c r="G78" s="10"/>
      <c r="H78" s="10"/>
      <c r="I78" s="10"/>
      <c r="L78" s="14"/>
      <c r="M78" s="14"/>
      <c r="N78" s="14"/>
    </row>
    <row r="79" spans="1:14" x14ac:dyDescent="0.2">
      <c r="A79" s="10"/>
      <c r="B79" s="10"/>
      <c r="C79" s="10"/>
      <c r="D79" s="10"/>
      <c r="E79" s="10"/>
      <c r="F79" s="10"/>
      <c r="G79" s="10"/>
      <c r="H79" s="10"/>
      <c r="I79" s="10"/>
      <c r="L79" s="10"/>
      <c r="M79" s="13"/>
      <c r="N79" s="10"/>
    </row>
    <row r="80" spans="1:14" x14ac:dyDescent="0.2">
      <c r="A80" s="10"/>
      <c r="B80" s="10"/>
      <c r="C80" s="10"/>
      <c r="D80" s="10"/>
      <c r="E80" s="10"/>
      <c r="F80" s="10"/>
      <c r="G80" s="10"/>
      <c r="H80" s="10"/>
      <c r="I80" s="10"/>
      <c r="L80" s="14"/>
      <c r="M80" s="14"/>
      <c r="N80" s="14"/>
    </row>
    <row r="81" spans="1:65" x14ac:dyDescent="0.2">
      <c r="A81" s="10"/>
      <c r="B81" s="10"/>
      <c r="C81" s="10"/>
      <c r="D81" s="10"/>
      <c r="E81" s="10"/>
      <c r="F81" s="10"/>
      <c r="G81" s="10"/>
      <c r="H81" s="10"/>
      <c r="I81" s="10"/>
      <c r="L81" s="14"/>
      <c r="M81" s="14"/>
      <c r="N81" s="14"/>
    </row>
    <row r="82" spans="1:65" x14ac:dyDescent="0.2">
      <c r="A82" s="10"/>
      <c r="B82" s="10"/>
      <c r="C82" s="10"/>
      <c r="D82" s="10"/>
      <c r="E82" s="10"/>
      <c r="F82" s="10"/>
      <c r="G82" s="10"/>
      <c r="H82" s="10"/>
      <c r="I82" s="10"/>
      <c r="L82" s="14"/>
      <c r="M82" s="14"/>
      <c r="N82" s="14"/>
    </row>
    <row r="83" spans="1:65" x14ac:dyDescent="0.2">
      <c r="A83" s="10"/>
      <c r="B83" s="10"/>
      <c r="C83" s="10"/>
      <c r="D83" s="10"/>
      <c r="E83" s="10"/>
      <c r="F83" s="10"/>
      <c r="G83" s="10"/>
      <c r="H83" s="10"/>
      <c r="I83" s="10"/>
      <c r="L83" s="14"/>
      <c r="M83" s="14"/>
      <c r="N83" s="14"/>
    </row>
    <row r="84" spans="1:65" x14ac:dyDescent="0.2">
      <c r="A84" s="10"/>
      <c r="B84" s="10"/>
      <c r="C84" s="10"/>
      <c r="D84" s="10"/>
      <c r="E84" s="10"/>
      <c r="F84" s="10"/>
      <c r="G84" s="10"/>
      <c r="H84" s="10"/>
      <c r="I84" s="10"/>
      <c r="L84" s="14"/>
      <c r="M84" s="14"/>
      <c r="N84" s="14"/>
    </row>
    <row r="85" spans="1:65" x14ac:dyDescent="0.2">
      <c r="A85" s="10"/>
      <c r="B85" s="10"/>
      <c r="C85" s="10"/>
      <c r="D85" s="10"/>
      <c r="E85" s="10"/>
      <c r="F85" s="10"/>
      <c r="G85" s="10"/>
      <c r="H85" s="10"/>
      <c r="I85" s="10"/>
      <c r="L85" s="14"/>
      <c r="M85" s="14"/>
      <c r="N85" s="14"/>
    </row>
    <row r="86" spans="1:65" x14ac:dyDescent="0.2">
      <c r="A86" s="10"/>
      <c r="B86" s="10"/>
      <c r="C86" s="10"/>
      <c r="D86" s="10"/>
      <c r="E86" s="10"/>
      <c r="F86" s="10"/>
      <c r="G86" s="10"/>
      <c r="H86" s="10"/>
      <c r="I86" s="10"/>
      <c r="L86" s="14"/>
      <c r="M86" s="14"/>
      <c r="N86" s="14"/>
    </row>
    <row r="87" spans="1:65" x14ac:dyDescent="0.2">
      <c r="A87" s="10"/>
      <c r="B87" s="10"/>
      <c r="C87" s="10"/>
      <c r="D87" s="10"/>
      <c r="E87" s="10"/>
      <c r="F87" s="10"/>
      <c r="G87" s="10"/>
      <c r="H87" s="10"/>
      <c r="I87" s="10"/>
      <c r="L87" s="14"/>
      <c r="M87" s="14"/>
      <c r="N87" s="14"/>
    </row>
    <row r="88" spans="1:65" x14ac:dyDescent="0.2">
      <c r="A88" s="10"/>
      <c r="B88" s="10"/>
      <c r="C88" s="10"/>
      <c r="D88" s="10"/>
      <c r="E88" s="10"/>
      <c r="F88" s="10"/>
      <c r="G88" s="10"/>
      <c r="H88" s="10"/>
      <c r="I88" s="10"/>
      <c r="L88" s="14"/>
      <c r="M88" s="14"/>
      <c r="N88" s="14"/>
    </row>
    <row r="89" spans="1:65" x14ac:dyDescent="0.2">
      <c r="A89" s="10"/>
      <c r="B89" s="10"/>
      <c r="C89" s="10"/>
      <c r="D89" s="10"/>
      <c r="E89" s="10"/>
      <c r="F89" s="10"/>
      <c r="G89" s="10"/>
      <c r="H89" s="10"/>
      <c r="I89" s="10"/>
      <c r="L89" s="10"/>
      <c r="M89" s="13"/>
      <c r="N89" s="10"/>
    </row>
    <row r="90" spans="1:65"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row>
    <row r="91" spans="1:65" x14ac:dyDescent="0.2">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row>
    <row r="92" spans="1:65" x14ac:dyDescent="0.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row>
    <row r="93" spans="1:65" x14ac:dyDescent="0.2">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row>
    <row r="94" spans="1:65"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row>
    <row r="95" spans="1:65"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row>
    <row r="96" spans="1:65"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row>
    <row r="97" spans="1:65"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row>
    <row r="98" spans="1:65"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row>
    <row r="99" spans="1:65"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row>
    <row r="100" spans="1:65"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row>
    <row r="101" spans="1:65"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row>
    <row r="102" spans="1:65"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row>
    <row r="103" spans="1:65"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row>
    <row r="104" spans="1:65"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row>
    <row r="105" spans="1:65"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row>
    <row r="106" spans="1:65"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row>
    <row r="107" spans="1:65"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row>
    <row r="108" spans="1:65"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row>
    <row r="109" spans="1:65"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row>
    <row r="110" spans="1:65"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row>
    <row r="111" spans="1:65"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row>
    <row r="112" spans="1:65"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row>
    <row r="113" spans="1:65"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row>
    <row r="114" spans="1:65"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row>
    <row r="115" spans="1:65"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row>
    <row r="116" spans="1:65"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row>
    <row r="117" spans="1:65"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row>
    <row r="118" spans="1:65"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row>
    <row r="119" spans="1:65"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row>
    <row r="120" spans="1:65"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row>
    <row r="121" spans="1:65"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row>
    <row r="122" spans="1:65"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row>
    <row r="123" spans="1:65"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row>
    <row r="124" spans="1:65"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row>
    <row r="125" spans="1:65"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row>
    <row r="126" spans="1:65"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row>
    <row r="127" spans="1:65"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row>
    <row r="128" spans="1:65"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row>
    <row r="129" spans="1:65"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row>
    <row r="130" spans="1:65"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row>
    <row r="131" spans="1:65"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row>
    <row r="132" spans="1:65"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row>
    <row r="133" spans="1:65"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row>
    <row r="134" spans="1:65"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row>
    <row r="135" spans="1:65"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row>
    <row r="136" spans="1:65"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row>
    <row r="137" spans="1:65"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row>
    <row r="138" spans="1:65"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row>
    <row r="139" spans="1:65"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row>
    <row r="140" spans="1:65"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row>
    <row r="141" spans="1:65"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row>
    <row r="142" spans="1:65"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row>
    <row r="143" spans="1:65"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row>
    <row r="144" spans="1:65"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row>
    <row r="145" spans="1:65"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row>
    <row r="146" spans="1:65"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row>
    <row r="147" spans="1:65"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row>
    <row r="148" spans="1:65"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row>
    <row r="149" spans="1:65"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row>
    <row r="150" spans="1:65"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row>
    <row r="151" spans="1:65"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row>
    <row r="152" spans="1:65"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row>
    <row r="153" spans="1:65"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row>
    <row r="154" spans="1:65"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row>
    <row r="155" spans="1:65"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row>
    <row r="156" spans="1:65"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row>
    <row r="157" spans="1:65"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row>
    <row r="158" spans="1:65"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row>
    <row r="159" spans="1:65"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row>
    <row r="160" spans="1:65"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row>
    <row r="161" spans="1:65"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row>
    <row r="162" spans="1:65"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row>
    <row r="163" spans="1:65"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row>
    <row r="164" spans="1:65"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row>
    <row r="165" spans="1:65"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row>
    <row r="166" spans="1:65"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row>
    <row r="167" spans="1:65"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row>
    <row r="168" spans="1:65"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row>
    <row r="169" spans="1:65"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row>
    <row r="170" spans="1:65"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row>
    <row r="171" spans="1:65"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row>
    <row r="172" spans="1:65"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row>
    <row r="173" spans="1:65"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row>
    <row r="174" spans="1:65"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row>
    <row r="175" spans="1:65"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row>
    <row r="176" spans="1:65"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row>
    <row r="177" spans="1:65"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row>
    <row r="178" spans="1:65"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row>
    <row r="179" spans="1:65"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row>
    <row r="180" spans="1:65"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row>
    <row r="181" spans="1:65"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row>
    <row r="182" spans="1:65"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row>
    <row r="183" spans="1:65"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row>
    <row r="184" spans="1:65"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row>
    <row r="185" spans="1:65"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row>
    <row r="186" spans="1:65"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row>
    <row r="187" spans="1:65"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row>
    <row r="188" spans="1:65"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row>
    <row r="189" spans="1:65"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row>
    <row r="190" spans="1:65"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row>
    <row r="191" spans="1:65" x14ac:dyDescent="0.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row>
  </sheetData>
  <mergeCells count="1">
    <mergeCell ref="B54:J5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78DD0-15CA-4447-8DF1-C4EAD58B4152}">
  <dimension ref="A1:BM196"/>
  <sheetViews>
    <sheetView zoomScale="130" zoomScaleNormal="130" workbookViewId="0"/>
  </sheetViews>
  <sheetFormatPr baseColWidth="10" defaultRowHeight="16" x14ac:dyDescent="0.2"/>
  <cols>
    <col min="1" max="1" width="10.83203125" style="4" customWidth="1"/>
    <col min="2" max="2" width="12.83203125" style="4" customWidth="1"/>
    <col min="3" max="3" width="14.6640625" style="4" customWidth="1"/>
    <col min="4" max="4" width="17.1640625" style="4" customWidth="1"/>
    <col min="5" max="5" width="10.83203125" style="4"/>
    <col min="6" max="7" width="14" style="4" bestFit="1" customWidth="1"/>
    <col min="8" max="16384" width="10.83203125" style="4"/>
  </cols>
  <sheetData>
    <row r="1" spans="1:10" ht="19" x14ac:dyDescent="0.25">
      <c r="A1" s="1" t="s">
        <v>96</v>
      </c>
      <c r="B1" s="2"/>
      <c r="C1" s="2"/>
      <c r="D1" s="2"/>
      <c r="E1" s="2"/>
      <c r="F1" s="2"/>
      <c r="G1" s="2"/>
      <c r="H1" s="2"/>
      <c r="I1" s="2"/>
      <c r="J1" s="3"/>
    </row>
    <row r="2" spans="1:10" x14ac:dyDescent="0.2">
      <c r="A2" s="5"/>
      <c r="B2" s="2"/>
      <c r="C2" s="2"/>
      <c r="D2" s="2"/>
      <c r="E2" s="2"/>
      <c r="F2" s="2"/>
      <c r="G2" s="2"/>
      <c r="H2" s="2"/>
      <c r="I2" s="2"/>
      <c r="J2" s="3"/>
    </row>
    <row r="3" spans="1:10" x14ac:dyDescent="0.2">
      <c r="A3" s="5"/>
      <c r="B3" s="2" t="s">
        <v>35</v>
      </c>
      <c r="C3" s="2"/>
      <c r="D3" s="2"/>
      <c r="E3" s="2"/>
      <c r="F3" s="2"/>
      <c r="G3" s="2"/>
      <c r="H3" s="2"/>
      <c r="I3" s="2"/>
      <c r="J3" s="3"/>
    </row>
    <row r="4" spans="1:10" x14ac:dyDescent="0.2">
      <c r="A4" s="5"/>
      <c r="B4" s="2"/>
      <c r="C4" s="2"/>
      <c r="D4" s="2"/>
      <c r="E4" s="2"/>
      <c r="F4" s="2"/>
      <c r="G4" s="2"/>
      <c r="H4" s="2"/>
      <c r="I4" s="2"/>
      <c r="J4" s="3"/>
    </row>
    <row r="5" spans="1:10" x14ac:dyDescent="0.2">
      <c r="A5" s="5"/>
      <c r="B5" s="2"/>
      <c r="C5" s="77" t="s">
        <v>98</v>
      </c>
      <c r="D5" s="77"/>
      <c r="E5" s="77"/>
      <c r="F5" s="2"/>
      <c r="G5" s="2"/>
      <c r="H5" s="2"/>
      <c r="I5" s="2"/>
      <c r="J5" s="3"/>
    </row>
    <row r="6" spans="1:10" ht="17" x14ac:dyDescent="0.2">
      <c r="A6" s="5"/>
      <c r="B6" s="2"/>
      <c r="C6" s="18" t="s">
        <v>8</v>
      </c>
      <c r="D6" s="16" t="s">
        <v>63</v>
      </c>
      <c r="E6" s="16" t="s">
        <v>97</v>
      </c>
      <c r="F6" s="2"/>
      <c r="G6" s="2"/>
      <c r="H6" s="2"/>
      <c r="I6" s="2"/>
      <c r="J6" s="3"/>
    </row>
    <row r="7" spans="1:10" x14ac:dyDescent="0.2">
      <c r="A7" s="5"/>
      <c r="B7" s="2"/>
      <c r="C7" s="19">
        <v>2011</v>
      </c>
      <c r="D7" s="20">
        <v>34500</v>
      </c>
      <c r="E7" s="20">
        <v>35400</v>
      </c>
      <c r="F7" s="2"/>
      <c r="G7" s="2"/>
      <c r="H7" s="2"/>
      <c r="I7" s="2"/>
      <c r="J7" s="3"/>
    </row>
    <row r="8" spans="1:10" x14ac:dyDescent="0.2">
      <c r="A8" s="5"/>
      <c r="B8" s="2"/>
      <c r="C8" s="19">
        <v>2012</v>
      </c>
      <c r="D8" s="20">
        <v>43300</v>
      </c>
      <c r="E8" s="20">
        <v>46500</v>
      </c>
      <c r="F8" s="2"/>
      <c r="G8" s="2"/>
      <c r="H8" s="2"/>
      <c r="I8" s="2"/>
      <c r="J8" s="3"/>
    </row>
    <row r="9" spans="1:10" x14ac:dyDescent="0.2">
      <c r="A9" s="5"/>
      <c r="B9" s="2"/>
      <c r="C9" s="19">
        <v>2013</v>
      </c>
      <c r="D9" s="20">
        <v>42000</v>
      </c>
      <c r="E9" s="20">
        <v>44300</v>
      </c>
      <c r="F9" s="2"/>
      <c r="G9" s="2"/>
      <c r="H9" s="2"/>
      <c r="I9" s="2"/>
      <c r="J9" s="3"/>
    </row>
    <row r="10" spans="1:10" x14ac:dyDescent="0.2">
      <c r="A10" s="5"/>
      <c r="B10" s="2"/>
      <c r="C10" s="19">
        <v>2014</v>
      </c>
      <c r="D10" s="20">
        <v>54200</v>
      </c>
      <c r="E10" s="20"/>
      <c r="F10" s="2"/>
      <c r="G10" s="2"/>
      <c r="H10" s="2"/>
      <c r="I10" s="2"/>
      <c r="J10" s="3"/>
    </row>
    <row r="11" spans="1:10" x14ac:dyDescent="0.2">
      <c r="A11" s="5"/>
      <c r="B11" s="2"/>
      <c r="C11" s="2"/>
      <c r="D11" s="2"/>
      <c r="E11" s="2"/>
      <c r="F11" s="2"/>
      <c r="G11" s="2"/>
      <c r="H11" s="2"/>
      <c r="I11" s="2"/>
      <c r="J11" s="3"/>
    </row>
    <row r="12" spans="1:10" x14ac:dyDescent="0.2">
      <c r="A12" s="5"/>
      <c r="B12" s="2" t="s">
        <v>99</v>
      </c>
      <c r="C12" s="2"/>
      <c r="D12" s="2"/>
      <c r="E12" s="2"/>
      <c r="F12" s="2"/>
      <c r="G12" s="2"/>
      <c r="H12" s="2"/>
      <c r="I12" s="2"/>
      <c r="J12" s="3"/>
    </row>
    <row r="13" spans="1:10" x14ac:dyDescent="0.2">
      <c r="A13" s="5"/>
      <c r="B13" s="2"/>
      <c r="C13" s="2"/>
      <c r="D13" s="2"/>
      <c r="E13" s="2"/>
      <c r="F13" s="2"/>
      <c r="G13" s="2"/>
      <c r="H13" s="2"/>
      <c r="I13" s="2"/>
      <c r="J13" s="3"/>
    </row>
    <row r="14" spans="1:10" x14ac:dyDescent="0.2">
      <c r="A14" s="5"/>
      <c r="B14" s="2" t="s">
        <v>0</v>
      </c>
      <c r="C14" s="2"/>
      <c r="D14" s="2"/>
      <c r="E14" s="2"/>
      <c r="F14" s="2"/>
      <c r="G14" s="2"/>
      <c r="H14" s="2"/>
      <c r="I14" s="2"/>
      <c r="J14" s="3"/>
    </row>
    <row r="15" spans="1:10" x14ac:dyDescent="0.2">
      <c r="A15" s="5"/>
      <c r="B15" s="2" t="s">
        <v>100</v>
      </c>
      <c r="C15" s="2"/>
      <c r="D15" s="2"/>
      <c r="E15" s="2"/>
      <c r="F15" s="2"/>
      <c r="G15" s="2"/>
      <c r="H15" s="2"/>
      <c r="I15" s="2"/>
      <c r="J15" s="3"/>
    </row>
    <row r="16" spans="1:10" x14ac:dyDescent="0.2">
      <c r="A16" s="5"/>
      <c r="B16" s="2"/>
      <c r="C16" s="2"/>
      <c r="D16" s="2"/>
      <c r="E16" s="2"/>
      <c r="F16" s="2"/>
      <c r="G16" s="2"/>
      <c r="H16" s="2"/>
      <c r="I16" s="2"/>
      <c r="J16" s="3"/>
    </row>
    <row r="17" spans="1:12" x14ac:dyDescent="0.2">
      <c r="A17" s="5"/>
      <c r="B17" s="2" t="s">
        <v>1</v>
      </c>
      <c r="C17" s="2"/>
      <c r="D17" s="2"/>
      <c r="E17" s="2"/>
      <c r="F17" s="2"/>
      <c r="G17" s="2"/>
      <c r="H17" s="2"/>
      <c r="I17" s="2"/>
      <c r="J17" s="3"/>
    </row>
    <row r="18" spans="1:12" x14ac:dyDescent="0.2">
      <c r="A18" s="5"/>
      <c r="B18" s="2" t="s">
        <v>101</v>
      </c>
      <c r="C18" s="2"/>
      <c r="D18" s="2"/>
      <c r="E18" s="2"/>
      <c r="F18" s="2"/>
      <c r="G18" s="2"/>
      <c r="H18" s="2"/>
      <c r="I18" s="2"/>
      <c r="J18" s="3"/>
    </row>
    <row r="19" spans="1:12" x14ac:dyDescent="0.2">
      <c r="A19" s="5"/>
      <c r="B19" s="2" t="s">
        <v>102</v>
      </c>
      <c r="C19" s="2"/>
      <c r="D19" s="2"/>
      <c r="E19" s="2"/>
      <c r="F19" s="2"/>
      <c r="G19" s="2"/>
      <c r="H19" s="2"/>
      <c r="I19" s="2"/>
      <c r="J19" s="3"/>
    </row>
    <row r="20" spans="1:12" x14ac:dyDescent="0.2">
      <c r="A20" s="5"/>
      <c r="B20" s="2"/>
      <c r="C20" s="2"/>
      <c r="D20" s="2"/>
      <c r="E20" s="2"/>
      <c r="F20" s="2"/>
      <c r="G20" s="2"/>
      <c r="H20" s="2"/>
      <c r="I20" s="2"/>
      <c r="J20" s="3"/>
    </row>
    <row r="21" spans="1:12" ht="17" thickBot="1" x14ac:dyDescent="0.25">
      <c r="A21" s="6"/>
      <c r="B21" s="7"/>
      <c r="C21" s="8"/>
      <c r="D21" s="8"/>
      <c r="E21" s="8"/>
      <c r="F21" s="7"/>
      <c r="G21" s="7"/>
      <c r="H21" s="7"/>
      <c r="I21" s="7"/>
      <c r="J21" s="9"/>
    </row>
    <row r="22" spans="1:12" x14ac:dyDescent="0.2">
      <c r="A22" s="10"/>
      <c r="B22" s="10"/>
      <c r="C22" s="10"/>
      <c r="D22" s="10"/>
      <c r="E22" s="10"/>
      <c r="F22" s="10"/>
      <c r="G22" s="10"/>
      <c r="H22" s="10"/>
      <c r="I22" s="10"/>
    </row>
    <row r="23" spans="1:12" ht="19" x14ac:dyDescent="0.25">
      <c r="A23" s="11" t="s">
        <v>2</v>
      </c>
      <c r="B23" s="10"/>
      <c r="C23" s="10"/>
      <c r="D23" s="10"/>
      <c r="E23" s="10"/>
      <c r="F23" s="10"/>
      <c r="G23" s="10"/>
      <c r="H23" s="10"/>
      <c r="I23" s="10"/>
    </row>
    <row r="24" spans="1:12" x14ac:dyDescent="0.2">
      <c r="A24" s="12" t="s">
        <v>3</v>
      </c>
      <c r="B24" s="10"/>
      <c r="C24" s="13"/>
      <c r="D24" s="10"/>
      <c r="E24" s="10"/>
      <c r="F24" s="10"/>
      <c r="G24" s="10"/>
      <c r="H24" s="10"/>
      <c r="I24" s="10"/>
    </row>
    <row r="25" spans="1:12" x14ac:dyDescent="0.2">
      <c r="A25" s="10"/>
      <c r="B25" s="61" t="s">
        <v>32</v>
      </c>
      <c r="C25" s="59" t="s">
        <v>103</v>
      </c>
      <c r="D25" s="59" t="s">
        <v>104</v>
      </c>
      <c r="E25"/>
      <c r="F25" s="50" t="s">
        <v>15</v>
      </c>
      <c r="G25" s="50" t="s">
        <v>16</v>
      </c>
      <c r="H25" s="10"/>
      <c r="I25" s="10"/>
    </row>
    <row r="26" spans="1:12" x14ac:dyDescent="0.2">
      <c r="A26" s="10"/>
      <c r="B26" s="60">
        <v>2011</v>
      </c>
      <c r="C26" s="58">
        <f>D7</f>
        <v>34500</v>
      </c>
      <c r="D26" s="58">
        <f>E7*1.09</f>
        <v>38586</v>
      </c>
      <c r="E26" s="26"/>
      <c r="F26" s="57">
        <f>C26^2</f>
        <v>1190250000</v>
      </c>
      <c r="G26" s="57">
        <f>C26*D26</f>
        <v>1331217000</v>
      </c>
      <c r="H26" s="10"/>
      <c r="I26" s="10"/>
      <c r="L26" s="14"/>
    </row>
    <row r="27" spans="1:12" x14ac:dyDescent="0.2">
      <c r="A27" s="10"/>
      <c r="B27" s="60">
        <v>2012</v>
      </c>
      <c r="C27" s="58">
        <f t="shared" ref="C27:C28" si="0">D8</f>
        <v>43300</v>
      </c>
      <c r="D27" s="58">
        <f t="shared" ref="D27:D28" si="1">E8*1.09</f>
        <v>50685.000000000007</v>
      </c>
      <c r="E27" s="26"/>
      <c r="F27" s="57">
        <f>C27^2</f>
        <v>1874890000</v>
      </c>
      <c r="G27" s="57">
        <f>C27*D27</f>
        <v>2194660500.0000005</v>
      </c>
      <c r="H27" s="10"/>
      <c r="I27" s="10"/>
      <c r="L27" s="14"/>
    </row>
    <row r="28" spans="1:12" x14ac:dyDescent="0.2">
      <c r="A28" s="10"/>
      <c r="B28" s="60">
        <v>2013</v>
      </c>
      <c r="C28" s="58">
        <f t="shared" si="0"/>
        <v>42000</v>
      </c>
      <c r="D28" s="58">
        <f t="shared" si="1"/>
        <v>48287</v>
      </c>
      <c r="E28" s="26"/>
      <c r="F28" s="57">
        <f>C28^2</f>
        <v>1764000000</v>
      </c>
      <c r="G28" s="57">
        <f>C28*D28</f>
        <v>2028054000</v>
      </c>
      <c r="H28" s="10"/>
      <c r="I28" s="10"/>
      <c r="L28" s="14"/>
    </row>
    <row r="29" spans="1:12" x14ac:dyDescent="0.2">
      <c r="A29" s="10"/>
      <c r="B29" s="10"/>
      <c r="C29" s="10"/>
      <c r="D29" s="10"/>
      <c r="E29" s="26"/>
      <c r="F29" s="26"/>
      <c r="G29" s="26"/>
      <c r="H29" s="10"/>
      <c r="I29" s="10"/>
      <c r="L29" s="14"/>
    </row>
    <row r="30" spans="1:12" x14ac:dyDescent="0.2">
      <c r="A30" s="10"/>
      <c r="B30" s="10"/>
      <c r="C30" s="10"/>
      <c r="D30" s="10"/>
      <c r="E30" s="10"/>
      <c r="F30" s="10"/>
      <c r="G30" s="10"/>
      <c r="H30" s="10"/>
      <c r="I30" s="10"/>
      <c r="L30" s="14"/>
    </row>
    <row r="31" spans="1:12" x14ac:dyDescent="0.2">
      <c r="A31" s="10"/>
      <c r="B31" t="s">
        <v>17</v>
      </c>
      <c r="C31" s="49">
        <f>AVERAGE(C26:C28)</f>
        <v>39933.333333333336</v>
      </c>
      <c r="D31" s="10"/>
      <c r="E31" s="10"/>
      <c r="F31" s="10"/>
      <c r="G31" s="10"/>
      <c r="H31" s="10"/>
      <c r="I31" s="10"/>
      <c r="L31" s="14"/>
    </row>
    <row r="32" spans="1:12" x14ac:dyDescent="0.2">
      <c r="A32" s="10"/>
      <c r="B32" t="s">
        <v>18</v>
      </c>
      <c r="C32" s="49">
        <f>AVERAGE(D26:D28)</f>
        <v>45852.666666666664</v>
      </c>
      <c r="D32" s="10"/>
      <c r="E32" s="10"/>
      <c r="F32" s="10"/>
      <c r="G32" s="10"/>
      <c r="H32" s="10"/>
      <c r="I32" s="10"/>
      <c r="L32" s="14"/>
    </row>
    <row r="33" spans="1:12" x14ac:dyDescent="0.2">
      <c r="A33" s="10"/>
      <c r="B33" t="s">
        <v>19</v>
      </c>
      <c r="C33" s="49">
        <f>AVERAGE(F26:F28)</f>
        <v>1609713333.3333333</v>
      </c>
      <c r="D33" s="10"/>
      <c r="E33" s="10"/>
      <c r="F33" s="10"/>
      <c r="G33" s="10"/>
      <c r="H33" s="10"/>
      <c r="I33" s="10"/>
      <c r="L33" s="14"/>
    </row>
    <row r="34" spans="1:12" x14ac:dyDescent="0.2">
      <c r="A34" s="10"/>
      <c r="B34" t="s">
        <v>20</v>
      </c>
      <c r="C34" s="49">
        <f>AVERAGE(G26:G28)</f>
        <v>1851310500</v>
      </c>
      <c r="D34" s="10"/>
      <c r="E34" s="10"/>
      <c r="F34" s="10"/>
      <c r="G34" s="10"/>
      <c r="H34" s="10"/>
      <c r="I34" s="10"/>
      <c r="L34" s="14"/>
    </row>
    <row r="35" spans="1:12" x14ac:dyDescent="0.2">
      <c r="A35" s="10"/>
      <c r="B35"/>
      <c r="C35" s="49"/>
      <c r="D35" s="10"/>
      <c r="E35" s="10"/>
      <c r="F35" s="10"/>
      <c r="G35" s="10"/>
      <c r="H35" s="10"/>
      <c r="I35" s="10"/>
      <c r="L35" s="14"/>
    </row>
    <row r="36" spans="1:12" x14ac:dyDescent="0.2">
      <c r="A36" s="10"/>
      <c r="B36" t="s">
        <v>21</v>
      </c>
      <c r="C36" s="63">
        <f>(C34-C31*C32)/(C33-C31^2)</f>
        <v>1.3469205200177541</v>
      </c>
      <c r="D36" s="29"/>
      <c r="E36" s="10"/>
      <c r="F36" s="10"/>
      <c r="G36" s="10"/>
      <c r="H36" s="10"/>
      <c r="I36" s="10"/>
      <c r="L36" s="14"/>
    </row>
    <row r="37" spans="1:12" x14ac:dyDescent="0.2">
      <c r="A37" s="10"/>
      <c r="B37" t="s">
        <v>22</v>
      </c>
      <c r="C37" s="62">
        <f>C32-C36*C31</f>
        <v>-7934.3594327089886</v>
      </c>
      <c r="D37" s="29"/>
      <c r="E37" s="10"/>
      <c r="F37" s="10"/>
      <c r="G37" s="10"/>
      <c r="H37" s="10"/>
      <c r="I37" s="10"/>
      <c r="L37" s="14"/>
    </row>
    <row r="38" spans="1:12" x14ac:dyDescent="0.2">
      <c r="A38" s="10"/>
      <c r="B38"/>
      <c r="D38"/>
      <c r="E38" s="10"/>
      <c r="F38" s="10"/>
      <c r="G38" s="10"/>
      <c r="H38" s="10"/>
      <c r="I38" s="10"/>
      <c r="L38" s="14"/>
    </row>
    <row r="39" spans="1:12" x14ac:dyDescent="0.2">
      <c r="A39" s="10"/>
      <c r="B39"/>
      <c r="C39" t="s">
        <v>106</v>
      </c>
      <c r="D39"/>
      <c r="E39" s="10"/>
      <c r="F39" s="10"/>
      <c r="G39" s="10"/>
      <c r="H39" s="10"/>
      <c r="I39" s="10"/>
      <c r="L39" s="14"/>
    </row>
    <row r="40" spans="1:12" x14ac:dyDescent="0.2">
      <c r="A40" s="10"/>
      <c r="B40" s="64" t="s">
        <v>107</v>
      </c>
      <c r="C40" s="65">
        <f>C37+C36*D10</f>
        <v>65068.73275225328</v>
      </c>
      <c r="D40" s="52"/>
      <c r="E40" s="10"/>
      <c r="F40" s="10"/>
      <c r="G40" s="10"/>
      <c r="H40" s="10"/>
      <c r="I40" s="10"/>
      <c r="L40" s="14"/>
    </row>
    <row r="41" spans="1:12" x14ac:dyDescent="0.2">
      <c r="A41" s="10"/>
      <c r="B41" s="30" t="s">
        <v>105</v>
      </c>
      <c r="C41" s="51">
        <f>C40-D10</f>
        <v>10868.73275225328</v>
      </c>
      <c r="D41" s="10"/>
      <c r="E41" s="10"/>
      <c r="F41" s="10"/>
      <c r="G41" s="10"/>
      <c r="H41" s="10"/>
      <c r="I41" s="10"/>
      <c r="L41" s="14"/>
    </row>
    <row r="42" spans="1:12" x14ac:dyDescent="0.2">
      <c r="A42" s="10"/>
      <c r="B42" s="10"/>
      <c r="C42" s="10"/>
      <c r="D42" s="10"/>
      <c r="E42" s="10"/>
      <c r="F42" s="10"/>
      <c r="G42" s="10"/>
      <c r="H42" s="10"/>
      <c r="I42" s="10"/>
      <c r="L42" s="14"/>
    </row>
    <row r="43" spans="1:12" x14ac:dyDescent="0.2">
      <c r="A43" s="12" t="s">
        <v>4</v>
      </c>
      <c r="B43" s="10"/>
      <c r="C43" s="13"/>
      <c r="D43" s="10"/>
      <c r="E43" s="10"/>
      <c r="F43" s="10"/>
      <c r="G43" s="10"/>
      <c r="H43" s="10"/>
      <c r="I43" s="10"/>
    </row>
    <row r="44" spans="1:12" x14ac:dyDescent="0.2">
      <c r="A44" s="10"/>
      <c r="B44" s="10"/>
      <c r="C44" s="10"/>
      <c r="D44" s="10"/>
      <c r="E44" s="10"/>
      <c r="F44" s="10"/>
      <c r="G44" s="10"/>
      <c r="H44" s="10"/>
      <c r="I44" s="10"/>
    </row>
    <row r="45" spans="1:12" x14ac:dyDescent="0.2">
      <c r="B45" s="10" t="s">
        <v>108</v>
      </c>
      <c r="C45" s="10"/>
      <c r="D45" s="10"/>
      <c r="E45" s="10"/>
      <c r="F45" s="10"/>
      <c r="G45" s="10"/>
      <c r="H45" s="10"/>
      <c r="I45" s="10"/>
    </row>
    <row r="46" spans="1:12" x14ac:dyDescent="0.2">
      <c r="B46" s="10" t="s">
        <v>109</v>
      </c>
      <c r="C46" s="10"/>
      <c r="D46" s="10"/>
      <c r="E46" s="10"/>
      <c r="F46" s="10"/>
      <c r="G46" s="10"/>
      <c r="H46" s="10"/>
      <c r="I46" s="10"/>
    </row>
    <row r="47" spans="1:12" x14ac:dyDescent="0.2">
      <c r="B47" s="10"/>
      <c r="C47" s="10"/>
      <c r="D47" s="10"/>
      <c r="E47" s="10"/>
      <c r="F47" s="10"/>
      <c r="G47" s="10"/>
      <c r="H47" s="10"/>
      <c r="I47" s="10"/>
    </row>
    <row r="48" spans="1:12" x14ac:dyDescent="0.2">
      <c r="B48" s="10" t="s">
        <v>110</v>
      </c>
      <c r="C48" s="10"/>
      <c r="D48" s="10"/>
      <c r="E48" s="10"/>
      <c r="F48" s="10"/>
      <c r="G48" s="10"/>
      <c r="H48" s="10"/>
      <c r="I48" s="10"/>
    </row>
    <row r="49" spans="1:14" x14ac:dyDescent="0.2">
      <c r="B49" s="10"/>
      <c r="C49" s="10"/>
      <c r="D49" s="10"/>
      <c r="E49" s="10"/>
      <c r="F49" s="10"/>
      <c r="G49" s="10"/>
      <c r="H49" s="10"/>
      <c r="I49" s="10"/>
    </row>
    <row r="50" spans="1:14" x14ac:dyDescent="0.2">
      <c r="B50" s="10" t="s">
        <v>111</v>
      </c>
      <c r="C50" s="10"/>
      <c r="D50" s="63">
        <f>C32/C31</f>
        <v>1.1482303839732886</v>
      </c>
      <c r="E50" s="10"/>
      <c r="F50" s="10"/>
      <c r="G50" s="10"/>
      <c r="H50" s="10"/>
      <c r="I50" s="10"/>
    </row>
    <row r="51" spans="1:14" x14ac:dyDescent="0.2">
      <c r="B51" s="10"/>
      <c r="C51" s="10"/>
      <c r="D51" s="10"/>
      <c r="E51" s="10"/>
      <c r="F51" s="10"/>
      <c r="G51" s="10"/>
      <c r="H51" s="10"/>
      <c r="I51" s="10"/>
    </row>
    <row r="52" spans="1:14" x14ac:dyDescent="0.2">
      <c r="B52" s="10" t="s">
        <v>112</v>
      </c>
      <c r="C52" s="10"/>
      <c r="D52" s="10"/>
      <c r="E52" s="10"/>
      <c r="F52" s="10"/>
      <c r="G52" s="10"/>
      <c r="H52" s="10"/>
      <c r="I52" s="10"/>
    </row>
    <row r="53" spans="1:14" x14ac:dyDescent="0.2">
      <c r="B53" s="10"/>
      <c r="C53" s="10"/>
      <c r="D53" s="10"/>
      <c r="E53" s="10"/>
      <c r="F53" s="10"/>
      <c r="G53" s="10"/>
      <c r="H53" s="10"/>
      <c r="I53" s="10"/>
    </row>
    <row r="54" spans="1:14" x14ac:dyDescent="0.2">
      <c r="B54" s="33" t="s">
        <v>113</v>
      </c>
      <c r="C54" s="33"/>
      <c r="D54" s="66">
        <f>D10*(D50-1)</f>
        <v>8034.0868113522411</v>
      </c>
      <c r="E54" s="10"/>
      <c r="F54" s="10"/>
      <c r="G54" s="10"/>
      <c r="H54" s="10"/>
      <c r="I54" s="10"/>
      <c r="L54" s="10"/>
      <c r="M54" s="13"/>
      <c r="N54" s="10"/>
    </row>
    <row r="55" spans="1:14" x14ac:dyDescent="0.2">
      <c r="B55" s="10"/>
      <c r="C55" s="10"/>
      <c r="D55" s="10"/>
      <c r="E55" s="10"/>
      <c r="F55" s="10"/>
      <c r="G55" s="10"/>
      <c r="H55" s="10"/>
      <c r="I55" s="10"/>
      <c r="L55" s="14"/>
      <c r="M55" s="14"/>
      <c r="N55" s="14"/>
    </row>
    <row r="56" spans="1:14" x14ac:dyDescent="0.2">
      <c r="B56" s="10" t="s">
        <v>114</v>
      </c>
      <c r="C56" s="10"/>
      <c r="D56" s="10"/>
      <c r="E56" s="10"/>
      <c r="F56" s="10"/>
      <c r="G56" s="10"/>
      <c r="H56" s="10"/>
      <c r="I56" s="10"/>
      <c r="L56" s="14"/>
      <c r="M56" s="14"/>
      <c r="N56" s="14"/>
    </row>
    <row r="57" spans="1:14" x14ac:dyDescent="0.2">
      <c r="A57" s="10"/>
      <c r="B57" s="10"/>
      <c r="C57" s="10"/>
      <c r="D57" s="10"/>
      <c r="E57" s="10"/>
      <c r="F57" s="10"/>
      <c r="G57" s="10"/>
      <c r="H57" s="10"/>
      <c r="I57" s="10"/>
      <c r="L57" s="14"/>
      <c r="M57" s="14"/>
      <c r="N57" s="14"/>
    </row>
    <row r="58" spans="1:14" x14ac:dyDescent="0.2">
      <c r="A58" s="10"/>
      <c r="B58" s="10"/>
      <c r="C58" s="10"/>
      <c r="D58" s="10"/>
      <c r="E58" s="10"/>
      <c r="F58" s="10"/>
      <c r="G58" s="10"/>
      <c r="H58" s="10"/>
      <c r="I58" s="10"/>
      <c r="L58" s="14"/>
      <c r="M58" s="14"/>
      <c r="N58" s="14"/>
    </row>
    <row r="59" spans="1:14" ht="19" x14ac:dyDescent="0.25">
      <c r="A59" s="11" t="s">
        <v>206</v>
      </c>
      <c r="B59" s="10"/>
      <c r="C59" s="10"/>
      <c r="D59" s="10"/>
      <c r="E59" s="10"/>
      <c r="F59" s="10"/>
      <c r="G59" s="10"/>
      <c r="H59" s="10"/>
      <c r="I59" s="10"/>
      <c r="J59" s="10"/>
      <c r="L59" s="14"/>
      <c r="M59" s="14"/>
      <c r="N59" s="14"/>
    </row>
    <row r="60" spans="1:14" ht="35" customHeight="1" x14ac:dyDescent="0.2">
      <c r="A60" s="10"/>
      <c r="B60" s="79" t="s">
        <v>221</v>
      </c>
      <c r="C60" s="79"/>
      <c r="D60" s="79"/>
      <c r="E60" s="79"/>
      <c r="F60" s="79"/>
      <c r="G60" s="79"/>
      <c r="H60" s="79"/>
      <c r="I60" s="79"/>
      <c r="J60" s="79"/>
      <c r="L60" s="14"/>
      <c r="M60" s="14"/>
      <c r="N60" s="14"/>
    </row>
    <row r="61" spans="1:14" x14ac:dyDescent="0.2">
      <c r="A61" s="10"/>
      <c r="B61" s="10"/>
      <c r="C61" s="10"/>
      <c r="D61" s="10"/>
      <c r="E61" s="10"/>
      <c r="F61" s="10"/>
      <c r="G61" s="10"/>
      <c r="H61" s="10"/>
      <c r="I61" s="10"/>
      <c r="L61" s="14"/>
      <c r="M61" s="14"/>
      <c r="N61" s="14"/>
    </row>
    <row r="62" spans="1:14" x14ac:dyDescent="0.2">
      <c r="A62" s="10"/>
      <c r="B62" s="10"/>
      <c r="C62" s="10"/>
      <c r="D62" s="10"/>
      <c r="E62" s="10"/>
      <c r="F62" s="10"/>
      <c r="G62" s="10"/>
      <c r="H62" s="10"/>
      <c r="I62" s="10"/>
      <c r="L62" s="14"/>
      <c r="M62" s="14"/>
      <c r="N62" s="14"/>
    </row>
    <row r="63" spans="1:14" x14ac:dyDescent="0.2">
      <c r="A63" s="10"/>
      <c r="B63" s="10"/>
      <c r="C63" s="10"/>
      <c r="D63" s="10"/>
      <c r="E63" s="10"/>
      <c r="F63" s="10"/>
      <c r="G63" s="10"/>
      <c r="H63" s="10"/>
      <c r="I63" s="10"/>
      <c r="L63" s="14"/>
      <c r="M63" s="14"/>
      <c r="N63" s="14"/>
    </row>
    <row r="64" spans="1:14" x14ac:dyDescent="0.2">
      <c r="A64" s="10"/>
      <c r="B64" s="10"/>
      <c r="C64" s="10"/>
      <c r="D64" s="10"/>
      <c r="E64" s="10"/>
      <c r="F64" s="10"/>
      <c r="G64" s="10"/>
      <c r="H64" s="10"/>
      <c r="I64" s="10"/>
      <c r="L64" s="10"/>
      <c r="M64" s="13"/>
      <c r="N64" s="10"/>
    </row>
    <row r="65" spans="1:14" x14ac:dyDescent="0.2">
      <c r="A65" s="10"/>
      <c r="B65" s="10"/>
      <c r="C65" s="10"/>
      <c r="D65" s="10"/>
      <c r="E65" s="10"/>
      <c r="F65" s="10"/>
      <c r="G65" s="10"/>
      <c r="H65" s="10"/>
      <c r="I65" s="10"/>
      <c r="L65" s="14"/>
      <c r="M65" s="14"/>
      <c r="N65" s="14"/>
    </row>
    <row r="66" spans="1:14" x14ac:dyDescent="0.2">
      <c r="A66" s="10"/>
      <c r="B66" s="10"/>
      <c r="C66" s="10"/>
      <c r="D66" s="10"/>
      <c r="E66" s="10"/>
      <c r="F66" s="10"/>
      <c r="G66" s="10"/>
      <c r="H66" s="10"/>
      <c r="I66" s="10"/>
      <c r="L66" s="14"/>
      <c r="M66" s="14"/>
      <c r="N66" s="14"/>
    </row>
    <row r="67" spans="1:14" x14ac:dyDescent="0.2">
      <c r="A67" s="10"/>
      <c r="B67" s="10"/>
      <c r="C67" s="10"/>
      <c r="D67" s="10"/>
      <c r="E67" s="10"/>
      <c r="F67" s="10"/>
      <c r="G67" s="10"/>
      <c r="H67" s="10"/>
      <c r="I67" s="10"/>
      <c r="L67" s="14"/>
      <c r="M67" s="14"/>
      <c r="N67" s="14"/>
    </row>
    <row r="68" spans="1:14" x14ac:dyDescent="0.2">
      <c r="A68" s="10"/>
      <c r="B68" s="10"/>
      <c r="C68" s="10"/>
      <c r="D68" s="10"/>
      <c r="E68" s="10"/>
      <c r="F68" s="10"/>
      <c r="G68" s="10"/>
      <c r="H68" s="10"/>
      <c r="I68" s="10"/>
      <c r="L68" s="14"/>
      <c r="M68" s="14"/>
      <c r="N68" s="14"/>
    </row>
    <row r="69" spans="1:14" x14ac:dyDescent="0.2">
      <c r="A69" s="10"/>
      <c r="B69" s="10"/>
      <c r="C69" s="10"/>
      <c r="D69" s="10"/>
      <c r="E69" s="10"/>
      <c r="F69" s="10"/>
      <c r="G69" s="10"/>
      <c r="H69" s="10"/>
      <c r="I69" s="10"/>
      <c r="L69" s="14"/>
      <c r="M69" s="14"/>
      <c r="N69" s="14"/>
    </row>
    <row r="70" spans="1:14" x14ac:dyDescent="0.2">
      <c r="A70" s="10"/>
      <c r="B70" s="10"/>
      <c r="C70" s="10"/>
      <c r="D70" s="10"/>
      <c r="E70" s="10"/>
      <c r="F70" s="10"/>
      <c r="G70" s="10"/>
      <c r="H70" s="10"/>
      <c r="I70" s="10"/>
      <c r="L70" s="14"/>
      <c r="M70" s="14"/>
      <c r="N70" s="14"/>
    </row>
    <row r="71" spans="1:14" x14ac:dyDescent="0.2">
      <c r="A71" s="10"/>
      <c r="B71" s="10"/>
      <c r="C71" s="10"/>
      <c r="D71" s="10"/>
      <c r="E71" s="10"/>
      <c r="F71" s="10"/>
      <c r="G71" s="10"/>
      <c r="H71" s="10"/>
      <c r="I71" s="10"/>
      <c r="L71" s="14"/>
      <c r="M71" s="14"/>
      <c r="N71" s="14"/>
    </row>
    <row r="72" spans="1:14" x14ac:dyDescent="0.2">
      <c r="A72" s="10"/>
      <c r="B72" s="10"/>
      <c r="C72" s="10"/>
      <c r="D72" s="10"/>
      <c r="E72" s="10"/>
      <c r="F72" s="10"/>
      <c r="G72" s="10"/>
      <c r="H72" s="10"/>
      <c r="I72" s="10"/>
      <c r="L72" s="14"/>
      <c r="M72" s="14"/>
      <c r="N72" s="14"/>
    </row>
    <row r="73" spans="1:14" x14ac:dyDescent="0.2">
      <c r="A73" s="10"/>
      <c r="B73" s="10"/>
      <c r="C73" s="10"/>
      <c r="D73" s="10"/>
      <c r="E73" s="10"/>
      <c r="F73" s="10"/>
      <c r="G73" s="10"/>
      <c r="H73" s="10"/>
      <c r="I73" s="10"/>
      <c r="L73" s="14"/>
      <c r="M73" s="14"/>
      <c r="N73" s="14"/>
    </row>
    <row r="74" spans="1:14" x14ac:dyDescent="0.2">
      <c r="A74" s="10"/>
      <c r="B74" s="10"/>
      <c r="C74" s="10"/>
      <c r="D74" s="10"/>
      <c r="E74" s="10"/>
      <c r="F74" s="10"/>
      <c r="G74" s="10"/>
      <c r="H74" s="10"/>
      <c r="I74" s="10"/>
      <c r="L74" s="10"/>
      <c r="M74" s="13"/>
      <c r="N74" s="10"/>
    </row>
    <row r="75" spans="1:14" x14ac:dyDescent="0.2">
      <c r="A75" s="10"/>
      <c r="B75" s="10"/>
      <c r="C75" s="10"/>
      <c r="D75" s="10"/>
      <c r="E75" s="10"/>
      <c r="F75" s="10"/>
      <c r="G75" s="10"/>
      <c r="H75" s="10"/>
      <c r="I75" s="10"/>
      <c r="L75" s="14"/>
      <c r="M75" s="14"/>
      <c r="N75" s="14"/>
    </row>
    <row r="76" spans="1:14" x14ac:dyDescent="0.2">
      <c r="A76" s="10"/>
      <c r="B76" s="10"/>
      <c r="C76" s="10"/>
      <c r="D76" s="10"/>
      <c r="E76" s="10"/>
      <c r="F76" s="10"/>
      <c r="G76" s="10"/>
      <c r="H76" s="10"/>
      <c r="I76" s="10"/>
      <c r="L76" s="14"/>
      <c r="M76" s="14"/>
      <c r="N76" s="14"/>
    </row>
    <row r="77" spans="1:14" x14ac:dyDescent="0.2">
      <c r="A77" s="10"/>
      <c r="B77" s="10"/>
      <c r="C77" s="10"/>
      <c r="D77" s="10"/>
      <c r="E77" s="10"/>
      <c r="F77" s="10"/>
      <c r="G77" s="10"/>
      <c r="H77" s="10"/>
      <c r="I77" s="10"/>
      <c r="L77" s="14"/>
      <c r="M77" s="14"/>
      <c r="N77" s="14"/>
    </row>
    <row r="78" spans="1:14" x14ac:dyDescent="0.2">
      <c r="A78" s="10"/>
      <c r="B78" s="10"/>
      <c r="C78" s="10"/>
      <c r="D78" s="10"/>
      <c r="E78" s="10"/>
      <c r="F78" s="10"/>
      <c r="G78" s="10"/>
      <c r="H78" s="10"/>
      <c r="I78" s="10"/>
      <c r="L78" s="14"/>
      <c r="M78" s="14"/>
      <c r="N78" s="14"/>
    </row>
    <row r="79" spans="1:14" x14ac:dyDescent="0.2">
      <c r="A79" s="10"/>
      <c r="B79" s="10"/>
      <c r="C79" s="10"/>
      <c r="D79" s="10"/>
      <c r="E79" s="10"/>
      <c r="F79" s="10"/>
      <c r="G79" s="10"/>
      <c r="H79" s="10"/>
      <c r="I79" s="10"/>
      <c r="L79" s="14"/>
      <c r="M79" s="14"/>
      <c r="N79" s="14"/>
    </row>
    <row r="80" spans="1:14" x14ac:dyDescent="0.2">
      <c r="A80" s="10"/>
      <c r="B80" s="10"/>
      <c r="C80" s="10"/>
      <c r="D80" s="10"/>
      <c r="E80" s="10"/>
      <c r="F80" s="10"/>
      <c r="G80" s="10"/>
      <c r="H80" s="10"/>
      <c r="I80" s="10"/>
      <c r="L80" s="14"/>
      <c r="M80" s="14"/>
      <c r="N80" s="14"/>
    </row>
    <row r="81" spans="1:65" x14ac:dyDescent="0.2">
      <c r="A81" s="10"/>
      <c r="B81" s="10"/>
      <c r="C81" s="10"/>
      <c r="D81" s="10"/>
      <c r="E81" s="10"/>
      <c r="F81" s="10"/>
      <c r="G81" s="10"/>
      <c r="H81" s="10"/>
      <c r="I81" s="10"/>
      <c r="L81" s="14"/>
      <c r="M81" s="14"/>
      <c r="N81" s="14"/>
    </row>
    <row r="82" spans="1:65" x14ac:dyDescent="0.2">
      <c r="A82" s="10"/>
      <c r="B82" s="10"/>
      <c r="C82" s="10"/>
      <c r="D82" s="10"/>
      <c r="E82" s="10"/>
      <c r="F82" s="10"/>
      <c r="G82" s="10"/>
      <c r="H82" s="10"/>
      <c r="I82" s="10"/>
      <c r="L82" s="14"/>
      <c r="M82" s="14"/>
      <c r="N82" s="14"/>
    </row>
    <row r="83" spans="1:65" x14ac:dyDescent="0.2">
      <c r="A83" s="10"/>
      <c r="B83" s="10"/>
      <c r="C83" s="10"/>
      <c r="D83" s="10"/>
      <c r="E83" s="10"/>
      <c r="F83" s="10"/>
      <c r="G83" s="10"/>
      <c r="H83" s="10"/>
      <c r="I83" s="10"/>
      <c r="L83" s="14"/>
      <c r="M83" s="14"/>
      <c r="N83" s="14"/>
    </row>
    <row r="84" spans="1:65" x14ac:dyDescent="0.2">
      <c r="A84" s="10"/>
      <c r="B84" s="10"/>
      <c r="C84" s="10"/>
      <c r="D84" s="10"/>
      <c r="E84" s="10"/>
      <c r="F84" s="10"/>
      <c r="G84" s="10"/>
      <c r="H84" s="10"/>
      <c r="I84" s="10"/>
      <c r="L84" s="10"/>
      <c r="M84" s="13"/>
      <c r="N84" s="10"/>
    </row>
    <row r="85" spans="1:65" x14ac:dyDescent="0.2">
      <c r="A85" s="10"/>
      <c r="B85" s="10"/>
      <c r="C85" s="10"/>
      <c r="D85" s="10"/>
      <c r="E85" s="10"/>
      <c r="F85" s="10"/>
      <c r="G85" s="10"/>
      <c r="H85" s="10"/>
      <c r="I85" s="10"/>
      <c r="L85" s="14"/>
      <c r="M85" s="14"/>
      <c r="N85" s="14"/>
    </row>
    <row r="86" spans="1:65" x14ac:dyDescent="0.2">
      <c r="A86" s="10"/>
      <c r="B86" s="10"/>
      <c r="C86" s="10"/>
      <c r="D86" s="10"/>
      <c r="E86" s="10"/>
      <c r="F86" s="10"/>
      <c r="G86" s="10"/>
      <c r="H86" s="10"/>
      <c r="I86" s="10"/>
      <c r="L86" s="14"/>
      <c r="M86" s="14"/>
      <c r="N86" s="14"/>
    </row>
    <row r="87" spans="1:65" x14ac:dyDescent="0.2">
      <c r="A87" s="10"/>
      <c r="B87" s="10"/>
      <c r="C87" s="10"/>
      <c r="D87" s="10"/>
      <c r="E87" s="10"/>
      <c r="F87" s="10"/>
      <c r="G87" s="10"/>
      <c r="H87" s="10"/>
      <c r="I87" s="10"/>
      <c r="L87" s="14"/>
      <c r="M87" s="14"/>
      <c r="N87" s="14"/>
    </row>
    <row r="88" spans="1:65" x14ac:dyDescent="0.2">
      <c r="A88" s="10"/>
      <c r="B88" s="10"/>
      <c r="C88" s="10"/>
      <c r="D88" s="10"/>
      <c r="E88" s="10"/>
      <c r="F88" s="10"/>
      <c r="G88" s="10"/>
      <c r="H88" s="10"/>
      <c r="I88" s="10"/>
      <c r="L88" s="14"/>
      <c r="M88" s="14"/>
      <c r="N88" s="14"/>
    </row>
    <row r="89" spans="1:65" x14ac:dyDescent="0.2">
      <c r="A89" s="10"/>
      <c r="B89" s="10"/>
      <c r="C89" s="10"/>
      <c r="D89" s="10"/>
      <c r="E89" s="10"/>
      <c r="F89" s="10"/>
      <c r="G89" s="10"/>
      <c r="H89" s="10"/>
      <c r="I89" s="10"/>
      <c r="L89" s="14"/>
      <c r="M89" s="14"/>
      <c r="N89" s="14"/>
    </row>
    <row r="90" spans="1:65" x14ac:dyDescent="0.2">
      <c r="A90" s="10"/>
      <c r="B90" s="10"/>
      <c r="C90" s="10"/>
      <c r="D90" s="10"/>
      <c r="E90" s="10"/>
      <c r="F90" s="10"/>
      <c r="G90" s="10"/>
      <c r="H90" s="10"/>
      <c r="I90" s="10"/>
      <c r="L90" s="14"/>
      <c r="M90" s="14"/>
      <c r="N90" s="14"/>
    </row>
    <row r="91" spans="1:65" x14ac:dyDescent="0.2">
      <c r="A91" s="10"/>
      <c r="B91" s="10"/>
      <c r="C91" s="10"/>
      <c r="D91" s="10"/>
      <c r="E91" s="10"/>
      <c r="F91" s="10"/>
      <c r="G91" s="10"/>
      <c r="H91" s="10"/>
      <c r="I91" s="10"/>
      <c r="L91" s="14"/>
      <c r="M91" s="14"/>
      <c r="N91" s="14"/>
    </row>
    <row r="92" spans="1:65" x14ac:dyDescent="0.2">
      <c r="A92" s="10"/>
      <c r="B92" s="10"/>
      <c r="C92" s="10"/>
      <c r="D92" s="10"/>
      <c r="E92" s="10"/>
      <c r="F92" s="10"/>
      <c r="G92" s="10"/>
      <c r="H92" s="10"/>
      <c r="I92" s="10"/>
      <c r="L92" s="14"/>
      <c r="M92" s="14"/>
      <c r="N92" s="14"/>
    </row>
    <row r="93" spans="1:65" x14ac:dyDescent="0.2">
      <c r="A93" s="10"/>
      <c r="B93" s="10"/>
      <c r="C93" s="10"/>
      <c r="D93" s="10"/>
      <c r="E93" s="10"/>
      <c r="F93" s="10"/>
      <c r="G93" s="10"/>
      <c r="H93" s="10"/>
      <c r="I93" s="10"/>
      <c r="L93" s="14"/>
      <c r="M93" s="14"/>
      <c r="N93" s="14"/>
    </row>
    <row r="94" spans="1:65" x14ac:dyDescent="0.2">
      <c r="A94" s="10"/>
      <c r="B94" s="10"/>
      <c r="C94" s="10"/>
      <c r="D94" s="10"/>
      <c r="E94" s="10"/>
      <c r="F94" s="10"/>
      <c r="G94" s="10"/>
      <c r="H94" s="10"/>
      <c r="I94" s="10"/>
      <c r="L94" s="10"/>
      <c r="M94" s="13"/>
      <c r="N94" s="10"/>
    </row>
    <row r="95" spans="1:65"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row>
    <row r="96" spans="1:65"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row>
    <row r="97" spans="1:65"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row>
    <row r="98" spans="1:65"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row>
    <row r="99" spans="1:65"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row>
    <row r="100" spans="1:65"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row>
    <row r="101" spans="1:65"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row>
    <row r="102" spans="1:65"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row>
    <row r="103" spans="1:65"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row>
    <row r="104" spans="1:65"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row>
    <row r="105" spans="1:65"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row>
    <row r="106" spans="1:65"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row>
    <row r="107" spans="1:65"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row>
    <row r="108" spans="1:65"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row>
    <row r="109" spans="1:65"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row>
    <row r="110" spans="1:65"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row>
    <row r="111" spans="1:65"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row>
    <row r="112" spans="1:65"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row>
    <row r="113" spans="1:65"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row>
    <row r="114" spans="1:65"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row>
    <row r="115" spans="1:65"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row>
    <row r="116" spans="1:65"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row>
    <row r="117" spans="1:65"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row>
    <row r="118" spans="1:65"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row>
    <row r="119" spans="1:65"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row>
    <row r="120" spans="1:65"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row>
    <row r="121" spans="1:65"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row>
    <row r="122" spans="1:65"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row>
    <row r="123" spans="1:65"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row>
    <row r="124" spans="1:65"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row>
    <row r="125" spans="1:65"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row>
    <row r="126" spans="1:65"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row>
    <row r="127" spans="1:65"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row>
    <row r="128" spans="1:65"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row>
    <row r="129" spans="1:65"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row>
    <row r="130" spans="1:65"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row>
    <row r="131" spans="1:65"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row>
    <row r="132" spans="1:65"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row>
    <row r="133" spans="1:65"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row>
    <row r="134" spans="1:65"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row>
    <row r="135" spans="1:65"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row>
    <row r="136" spans="1:65"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row>
    <row r="137" spans="1:65"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row>
    <row r="138" spans="1:65"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row>
    <row r="139" spans="1:65"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row>
    <row r="140" spans="1:65"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row>
    <row r="141" spans="1:65"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row>
    <row r="142" spans="1:65"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row>
    <row r="143" spans="1:65"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row>
    <row r="144" spans="1:65"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row>
    <row r="145" spans="1:65"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row>
    <row r="146" spans="1:65"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row>
    <row r="147" spans="1:65"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row>
    <row r="148" spans="1:65"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row>
    <row r="149" spans="1:65"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row>
    <row r="150" spans="1:65"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row>
    <row r="151" spans="1:65"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row>
    <row r="152" spans="1:65"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row>
    <row r="153" spans="1:65"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row>
    <row r="154" spans="1:65"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row>
    <row r="155" spans="1:65"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row>
    <row r="156" spans="1:65"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row>
    <row r="157" spans="1:65"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row>
    <row r="158" spans="1:65"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row>
    <row r="159" spans="1:65"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row>
    <row r="160" spans="1:65"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row>
    <row r="161" spans="1:65"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row>
    <row r="162" spans="1:65"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row>
    <row r="163" spans="1:65"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row>
    <row r="164" spans="1:65"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row>
    <row r="165" spans="1:65"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row>
    <row r="166" spans="1:65"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row>
    <row r="167" spans="1:65"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row>
    <row r="168" spans="1:65"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row>
    <row r="169" spans="1:65"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row>
    <row r="170" spans="1:65"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row>
    <row r="171" spans="1:65"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row>
    <row r="172" spans="1:65"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row>
    <row r="173" spans="1:65"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row>
    <row r="174" spans="1:65"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row>
    <row r="175" spans="1:65"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row>
    <row r="176" spans="1:65"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row>
    <row r="177" spans="1:65"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row>
    <row r="178" spans="1:65"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row>
    <row r="179" spans="1:65"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row>
    <row r="180" spans="1:65"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row>
    <row r="181" spans="1:65"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row>
    <row r="182" spans="1:65"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row>
    <row r="183" spans="1:65"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row>
    <row r="184" spans="1:65"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row>
    <row r="185" spans="1:65"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row>
    <row r="186" spans="1:65"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row>
    <row r="187" spans="1:65"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row>
    <row r="188" spans="1:65"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row>
    <row r="189" spans="1:65"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row>
    <row r="190" spans="1:65"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row>
    <row r="191" spans="1:65" x14ac:dyDescent="0.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row>
    <row r="192" spans="1:65" x14ac:dyDescent="0.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row>
    <row r="193" spans="1:65" x14ac:dyDescent="0.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row>
    <row r="194" spans="1:65" x14ac:dyDescent="0.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row>
    <row r="195" spans="1:65" x14ac:dyDescent="0.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row>
    <row r="196" spans="1:65" x14ac:dyDescent="0.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row>
  </sheetData>
  <mergeCells count="2">
    <mergeCell ref="C5:E5"/>
    <mergeCell ref="B60:J6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9056A-3C28-514F-9672-D33096FEA2CA}">
  <dimension ref="A1:BM185"/>
  <sheetViews>
    <sheetView zoomScale="130" zoomScaleNormal="130" workbookViewId="0"/>
  </sheetViews>
  <sheetFormatPr baseColWidth="10" defaultRowHeight="16" x14ac:dyDescent="0.2"/>
  <cols>
    <col min="1" max="1" width="10.83203125" style="4"/>
    <col min="2" max="2" width="16.1640625" style="4" customWidth="1"/>
    <col min="3" max="3" width="10.83203125" style="4"/>
    <col min="4" max="5" width="11.83203125" style="4" bestFit="1" customWidth="1"/>
    <col min="6" max="16384" width="10.83203125" style="4"/>
  </cols>
  <sheetData>
    <row r="1" spans="1:10" ht="19" x14ac:dyDescent="0.25">
      <c r="A1" s="1" t="s">
        <v>115</v>
      </c>
      <c r="B1" s="2"/>
      <c r="C1" s="2"/>
      <c r="D1" s="2"/>
      <c r="E1" s="2"/>
      <c r="F1" s="2"/>
      <c r="G1" s="2"/>
      <c r="H1" s="2"/>
      <c r="I1" s="2"/>
      <c r="J1" s="3"/>
    </row>
    <row r="2" spans="1:10" x14ac:dyDescent="0.2">
      <c r="A2" s="5"/>
      <c r="B2" s="2"/>
      <c r="C2" s="2"/>
      <c r="D2" s="2"/>
      <c r="E2" s="2"/>
      <c r="F2" s="2"/>
      <c r="G2" s="2"/>
      <c r="H2" s="2"/>
      <c r="I2" s="2"/>
      <c r="J2" s="3"/>
    </row>
    <row r="3" spans="1:10" x14ac:dyDescent="0.2">
      <c r="A3" s="5"/>
      <c r="B3" s="2" t="s">
        <v>116</v>
      </c>
      <c r="C3" s="2"/>
      <c r="D3" s="2"/>
      <c r="E3" s="2"/>
      <c r="F3" s="2"/>
      <c r="G3" s="2"/>
      <c r="H3" s="2"/>
      <c r="I3" s="2"/>
      <c r="J3" s="3"/>
    </row>
    <row r="4" spans="1:10" x14ac:dyDescent="0.2">
      <c r="A4" s="5"/>
      <c r="B4" s="2"/>
      <c r="C4" s="2"/>
      <c r="D4" s="2"/>
      <c r="E4" s="2"/>
      <c r="F4" s="2"/>
      <c r="G4" s="2"/>
      <c r="H4" s="2"/>
      <c r="I4" s="2"/>
      <c r="J4" s="3"/>
    </row>
    <row r="5" spans="1:10" x14ac:dyDescent="0.2">
      <c r="A5" s="5"/>
      <c r="B5" s="2" t="s">
        <v>117</v>
      </c>
      <c r="C5" s="2"/>
      <c r="D5" s="2"/>
      <c r="E5" s="2"/>
      <c r="F5" s="2"/>
      <c r="G5" s="2"/>
      <c r="H5" s="2"/>
      <c r="I5" s="2"/>
      <c r="J5" s="3"/>
    </row>
    <row r="6" spans="1:10" x14ac:dyDescent="0.2">
      <c r="A6" s="5"/>
      <c r="B6" s="2" t="s">
        <v>118</v>
      </c>
      <c r="C6" s="2"/>
      <c r="D6" s="2"/>
      <c r="E6" s="2"/>
      <c r="F6" s="2"/>
      <c r="G6" s="2"/>
      <c r="H6" s="2"/>
      <c r="I6" s="2"/>
      <c r="J6" s="3"/>
    </row>
    <row r="7" spans="1:10" x14ac:dyDescent="0.2">
      <c r="A7" s="5"/>
      <c r="B7" s="2"/>
      <c r="C7" s="2"/>
      <c r="D7" s="2"/>
      <c r="E7" s="2"/>
      <c r="F7" s="2"/>
      <c r="G7" s="2"/>
      <c r="H7" s="2"/>
      <c r="I7" s="2"/>
      <c r="J7" s="3"/>
    </row>
    <row r="8" spans="1:10" x14ac:dyDescent="0.2">
      <c r="A8" s="5"/>
      <c r="B8" s="2" t="s">
        <v>119</v>
      </c>
      <c r="C8" s="2"/>
      <c r="D8" s="2"/>
      <c r="E8" s="2"/>
      <c r="F8" s="2"/>
      <c r="G8" s="2"/>
      <c r="H8" s="2"/>
      <c r="I8" s="2"/>
      <c r="J8" s="3"/>
    </row>
    <row r="9" spans="1:10" x14ac:dyDescent="0.2">
      <c r="A9" s="5"/>
      <c r="B9" s="40" t="s">
        <v>122</v>
      </c>
      <c r="C9" s="2"/>
      <c r="D9" s="2"/>
      <c r="E9" s="67">
        <v>0.85</v>
      </c>
      <c r="F9" s="2"/>
      <c r="G9" s="2"/>
      <c r="H9" s="2"/>
      <c r="I9" s="2"/>
      <c r="J9" s="3"/>
    </row>
    <row r="10" spans="1:10" x14ac:dyDescent="0.2">
      <c r="A10" s="5"/>
      <c r="B10" s="40" t="s">
        <v>123</v>
      </c>
      <c r="C10" s="2"/>
      <c r="D10" s="2"/>
      <c r="E10" s="68">
        <v>20000000</v>
      </c>
      <c r="F10" s="2"/>
      <c r="G10" s="2"/>
      <c r="H10" s="2"/>
      <c r="I10" s="2"/>
      <c r="J10" s="3"/>
    </row>
    <row r="11" spans="1:10" x14ac:dyDescent="0.2">
      <c r="A11" s="5"/>
      <c r="B11" s="40" t="s">
        <v>124</v>
      </c>
      <c r="C11" s="2"/>
      <c r="D11" s="2"/>
      <c r="E11" s="68">
        <v>6800000</v>
      </c>
      <c r="F11" s="2"/>
      <c r="G11" s="2"/>
      <c r="H11" s="2"/>
      <c r="I11" s="2"/>
      <c r="J11" s="3"/>
    </row>
    <row r="12" spans="1:10" x14ac:dyDescent="0.2">
      <c r="A12" s="5"/>
      <c r="B12" s="2"/>
      <c r="C12" s="2"/>
      <c r="D12" s="2"/>
      <c r="E12" s="2"/>
      <c r="F12" s="2"/>
      <c r="G12" s="2"/>
      <c r="H12" s="2"/>
      <c r="I12" s="2"/>
      <c r="J12" s="3"/>
    </row>
    <row r="13" spans="1:10" x14ac:dyDescent="0.2">
      <c r="A13" s="5"/>
      <c r="B13" s="2"/>
      <c r="C13" s="2"/>
      <c r="D13" s="2"/>
      <c r="E13" s="2"/>
      <c r="F13" s="2"/>
      <c r="G13" s="2"/>
      <c r="H13" s="2"/>
      <c r="I13" s="2"/>
      <c r="J13" s="3"/>
    </row>
    <row r="14" spans="1:10" x14ac:dyDescent="0.2">
      <c r="A14" s="5"/>
      <c r="B14" s="2" t="s">
        <v>120</v>
      </c>
      <c r="C14" s="2"/>
      <c r="D14" s="2"/>
      <c r="E14" s="2"/>
      <c r="F14" s="2"/>
      <c r="G14" s="2"/>
      <c r="H14" s="2"/>
      <c r="I14" s="2"/>
      <c r="J14" s="3"/>
    </row>
    <row r="15" spans="1:10" x14ac:dyDescent="0.2">
      <c r="A15" s="5"/>
      <c r="B15" s="2" t="s">
        <v>121</v>
      </c>
      <c r="C15" s="2"/>
      <c r="D15" s="2"/>
      <c r="E15" s="2"/>
      <c r="F15" s="2"/>
      <c r="G15" s="2"/>
      <c r="H15" s="2"/>
      <c r="I15" s="2"/>
      <c r="J15" s="3"/>
    </row>
    <row r="16" spans="1:10" x14ac:dyDescent="0.2">
      <c r="A16" s="5"/>
      <c r="B16" s="2"/>
      <c r="C16" s="2"/>
      <c r="D16" s="2"/>
      <c r="E16" s="2"/>
      <c r="F16" s="2"/>
      <c r="G16" s="2"/>
      <c r="H16" s="2"/>
      <c r="I16" s="2"/>
      <c r="J16" s="3"/>
    </row>
    <row r="17" spans="1:11" ht="17" thickBot="1" x14ac:dyDescent="0.25">
      <c r="A17" s="6"/>
      <c r="B17" s="7"/>
      <c r="C17" s="8"/>
      <c r="D17" s="8"/>
      <c r="E17" s="8"/>
      <c r="F17" s="7"/>
      <c r="G17" s="7"/>
      <c r="H17" s="7"/>
      <c r="I17" s="7"/>
      <c r="J17" s="9"/>
    </row>
    <row r="18" spans="1:11" x14ac:dyDescent="0.2">
      <c r="A18" s="10"/>
      <c r="B18" s="10"/>
      <c r="C18" s="10"/>
      <c r="D18" s="10"/>
      <c r="E18" s="10"/>
      <c r="F18" s="10"/>
      <c r="G18" s="10"/>
      <c r="H18" s="10"/>
      <c r="I18" s="10"/>
    </row>
    <row r="19" spans="1:11" ht="19" x14ac:dyDescent="0.25">
      <c r="A19" s="11" t="s">
        <v>2</v>
      </c>
      <c r="B19" s="10"/>
      <c r="C19" s="10"/>
      <c r="D19" s="10"/>
      <c r="E19" s="10"/>
      <c r="F19" s="10"/>
      <c r="G19" s="10"/>
      <c r="H19" s="10"/>
      <c r="I19" s="10"/>
    </row>
    <row r="20" spans="1:11" x14ac:dyDescent="0.2">
      <c r="A20" s="10"/>
      <c r="B20" s="13"/>
      <c r="C20" s="10"/>
      <c r="D20" s="10"/>
      <c r="E20" s="10"/>
      <c r="F20" s="10"/>
      <c r="G20" s="10"/>
      <c r="H20" s="10"/>
    </row>
    <row r="21" spans="1:11" x14ac:dyDescent="0.2">
      <c r="A21" s="10"/>
      <c r="B21" s="10" t="s">
        <v>125</v>
      </c>
      <c r="C21" s="10"/>
      <c r="D21" s="69">
        <f>E9*E10</f>
        <v>17000000</v>
      </c>
      <c r="E21" s="10"/>
      <c r="F21" s="10"/>
      <c r="G21" s="10"/>
      <c r="H21" s="10"/>
    </row>
    <row r="22" spans="1:11" x14ac:dyDescent="0.2">
      <c r="A22" s="10"/>
      <c r="B22" s="10" t="s">
        <v>126</v>
      </c>
      <c r="C22" s="10"/>
      <c r="D22" s="70">
        <f>E11/D21</f>
        <v>0.4</v>
      </c>
      <c r="E22" s="10"/>
      <c r="F22" s="10"/>
      <c r="G22" s="10"/>
      <c r="H22" s="10"/>
      <c r="K22" s="14"/>
    </row>
    <row r="23" spans="1:11" x14ac:dyDescent="0.2">
      <c r="A23" s="10"/>
      <c r="B23" s="10"/>
      <c r="C23" s="10"/>
      <c r="D23" s="10"/>
      <c r="E23" s="10"/>
      <c r="F23" s="10"/>
      <c r="G23" s="10"/>
      <c r="H23" s="10"/>
      <c r="K23" s="14"/>
    </row>
    <row r="24" spans="1:11" x14ac:dyDescent="0.2">
      <c r="A24" s="10"/>
      <c r="B24" s="10" t="s">
        <v>127</v>
      </c>
      <c r="C24" s="10"/>
      <c r="D24" s="10"/>
      <c r="E24" s="10"/>
      <c r="F24" s="10"/>
      <c r="G24" s="10"/>
      <c r="H24" s="10"/>
      <c r="K24" s="14"/>
    </row>
    <row r="25" spans="1:11" x14ac:dyDescent="0.2">
      <c r="A25" s="10"/>
      <c r="B25" s="10"/>
      <c r="C25" s="10"/>
      <c r="D25" s="10"/>
      <c r="E25" s="10"/>
      <c r="F25" s="10"/>
      <c r="G25" s="10"/>
      <c r="H25" s="10"/>
      <c r="K25" s="14"/>
    </row>
    <row r="26" spans="1:11" x14ac:dyDescent="0.2">
      <c r="A26" s="10"/>
      <c r="B26" s="10" t="s">
        <v>128</v>
      </c>
      <c r="C26" s="10"/>
      <c r="D26" s="10"/>
      <c r="E26" s="10"/>
      <c r="F26" s="10"/>
      <c r="G26" s="10"/>
      <c r="H26" s="10"/>
      <c r="K26" s="14"/>
    </row>
    <row r="27" spans="1:11" x14ac:dyDescent="0.2">
      <c r="A27" s="10"/>
      <c r="B27" s="53" t="s">
        <v>129</v>
      </c>
      <c r="C27" s="10"/>
      <c r="D27" s="10"/>
      <c r="E27" s="10"/>
      <c r="F27" s="10"/>
      <c r="G27" s="10"/>
      <c r="H27" s="10"/>
      <c r="K27" s="14"/>
    </row>
    <row r="28" spans="1:11" x14ac:dyDescent="0.2">
      <c r="A28" s="10"/>
      <c r="B28" s="10"/>
      <c r="C28" s="10"/>
      <c r="D28" s="10"/>
      <c r="E28" s="10"/>
      <c r="F28" s="10"/>
      <c r="G28" s="10"/>
      <c r="H28" s="10"/>
      <c r="K28" s="14"/>
    </row>
    <row r="29" spans="1:11" x14ac:dyDescent="0.2">
      <c r="A29" s="10"/>
      <c r="B29" s="10" t="s">
        <v>132</v>
      </c>
      <c r="C29" s="10"/>
      <c r="D29" s="10"/>
      <c r="E29" s="10"/>
      <c r="F29" s="10"/>
      <c r="G29" s="10"/>
      <c r="H29" s="10"/>
      <c r="K29" s="14"/>
    </row>
    <row r="30" spans="1:11" x14ac:dyDescent="0.2">
      <c r="A30" s="10"/>
      <c r="B30" s="53" t="s">
        <v>130</v>
      </c>
      <c r="C30" s="10"/>
      <c r="D30" s="10"/>
      <c r="E30" s="10"/>
      <c r="F30" s="10"/>
      <c r="G30" s="10"/>
      <c r="H30" s="10"/>
      <c r="K30" s="14"/>
    </row>
    <row r="31" spans="1:11" x14ac:dyDescent="0.2">
      <c r="A31" s="10"/>
      <c r="B31" s="10"/>
      <c r="C31" s="10"/>
      <c r="D31" s="10"/>
      <c r="E31" s="10"/>
      <c r="F31" s="10"/>
      <c r="G31" s="10"/>
      <c r="H31" s="10"/>
    </row>
    <row r="32" spans="1:11" x14ac:dyDescent="0.2">
      <c r="A32" s="10"/>
      <c r="B32" s="10" t="s">
        <v>133</v>
      </c>
      <c r="C32" s="10"/>
      <c r="D32" s="10"/>
      <c r="E32" s="10"/>
      <c r="F32" s="10"/>
      <c r="G32" s="10"/>
      <c r="H32" s="10"/>
    </row>
    <row r="33" spans="1:14" x14ac:dyDescent="0.2">
      <c r="A33" s="10"/>
      <c r="B33" s="53" t="s">
        <v>131</v>
      </c>
      <c r="C33" s="10"/>
      <c r="D33" s="10"/>
      <c r="E33" s="10"/>
      <c r="F33" s="10"/>
      <c r="G33" s="10"/>
      <c r="H33" s="10"/>
    </row>
    <row r="34" spans="1:14" x14ac:dyDescent="0.2">
      <c r="A34" s="10"/>
      <c r="B34" s="10"/>
      <c r="C34" s="10"/>
      <c r="D34" s="10"/>
      <c r="E34" s="10"/>
      <c r="F34" s="10"/>
      <c r="G34" s="10"/>
      <c r="H34" s="10"/>
    </row>
    <row r="35" spans="1:14" x14ac:dyDescent="0.2">
      <c r="A35" s="10"/>
      <c r="B35" s="10"/>
      <c r="C35" s="10"/>
      <c r="D35" s="10"/>
      <c r="E35" s="10"/>
      <c r="F35" s="10"/>
      <c r="G35" s="10"/>
      <c r="H35" s="10"/>
    </row>
    <row r="36" spans="1:14" ht="19" x14ac:dyDescent="0.25">
      <c r="A36" s="11" t="s">
        <v>206</v>
      </c>
      <c r="B36" s="10"/>
      <c r="C36" s="10"/>
      <c r="D36" s="10"/>
      <c r="E36" s="10"/>
      <c r="F36" s="10"/>
      <c r="G36" s="10"/>
      <c r="H36" s="10"/>
      <c r="I36" s="10"/>
      <c r="J36" s="10"/>
    </row>
    <row r="37" spans="1:14" ht="221" customHeight="1" x14ac:dyDescent="0.2">
      <c r="A37" s="10"/>
      <c r="B37" s="79" t="s">
        <v>220</v>
      </c>
      <c r="C37" s="79"/>
      <c r="D37" s="79"/>
      <c r="E37" s="79"/>
      <c r="F37" s="79"/>
      <c r="G37" s="79"/>
      <c r="H37" s="79"/>
      <c r="I37" s="79"/>
      <c r="J37" s="79"/>
    </row>
    <row r="38" spans="1:14" x14ac:dyDescent="0.2">
      <c r="A38" s="10"/>
      <c r="B38" s="10"/>
      <c r="C38" s="10"/>
      <c r="D38" s="10"/>
      <c r="E38" s="10"/>
      <c r="F38" s="10"/>
      <c r="G38" s="10"/>
      <c r="H38" s="10"/>
    </row>
    <row r="39" spans="1:14" x14ac:dyDescent="0.2">
      <c r="A39" s="10"/>
      <c r="B39" s="10"/>
      <c r="C39" s="10"/>
      <c r="D39" s="10"/>
      <c r="E39" s="10"/>
      <c r="F39" s="10"/>
      <c r="G39" s="10"/>
      <c r="H39" s="10"/>
    </row>
    <row r="40" spans="1:14" x14ac:dyDescent="0.2">
      <c r="A40" s="10"/>
      <c r="B40" s="10"/>
      <c r="C40" s="10"/>
      <c r="D40" s="10"/>
      <c r="E40" s="10"/>
      <c r="F40" s="10"/>
      <c r="G40" s="10"/>
      <c r="H40" s="10"/>
    </row>
    <row r="41" spans="1:14" x14ac:dyDescent="0.2">
      <c r="A41" s="10"/>
      <c r="B41" s="10"/>
      <c r="C41" s="10"/>
      <c r="D41" s="10"/>
      <c r="E41" s="10"/>
      <c r="F41" s="10"/>
      <c r="G41" s="10"/>
      <c r="H41" s="10"/>
    </row>
    <row r="42" spans="1:14" x14ac:dyDescent="0.2">
      <c r="A42" s="10"/>
      <c r="B42" s="13"/>
      <c r="C42" s="10"/>
      <c r="D42" s="10"/>
      <c r="E42" s="10"/>
      <c r="F42" s="10"/>
      <c r="G42" s="10"/>
      <c r="H42" s="10"/>
    </row>
    <row r="43" spans="1:14" x14ac:dyDescent="0.2">
      <c r="A43" s="10"/>
      <c r="B43" s="10"/>
      <c r="C43" s="10"/>
      <c r="D43" s="10"/>
      <c r="E43" s="10"/>
      <c r="F43" s="10"/>
      <c r="G43" s="10"/>
      <c r="H43" s="10"/>
      <c r="K43" s="10"/>
      <c r="L43" s="13"/>
      <c r="M43" s="10"/>
    </row>
    <row r="44" spans="1:14" x14ac:dyDescent="0.2">
      <c r="A44" s="10"/>
      <c r="B44" s="10"/>
      <c r="C44" s="10"/>
      <c r="D44" s="10"/>
      <c r="E44" s="10"/>
      <c r="F44" s="10"/>
      <c r="G44" s="10"/>
      <c r="H44" s="10"/>
      <c r="K44" s="14"/>
      <c r="L44" s="14"/>
      <c r="M44" s="14"/>
    </row>
    <row r="45" spans="1:14" x14ac:dyDescent="0.2">
      <c r="A45" s="10"/>
      <c r="B45" s="10"/>
      <c r="C45" s="10"/>
      <c r="D45" s="10"/>
      <c r="E45" s="10"/>
      <c r="F45" s="10"/>
      <c r="G45" s="10"/>
      <c r="H45" s="10"/>
      <c r="K45" s="14"/>
      <c r="L45" s="14"/>
      <c r="M45" s="14"/>
    </row>
    <row r="46" spans="1:14" x14ac:dyDescent="0.2">
      <c r="A46" s="10"/>
      <c r="B46" s="10"/>
      <c r="C46" s="10"/>
      <c r="D46" s="10"/>
      <c r="E46" s="10"/>
      <c r="F46" s="10"/>
      <c r="G46" s="10"/>
      <c r="H46" s="10"/>
      <c r="K46" s="14"/>
      <c r="L46" s="14"/>
      <c r="M46" s="14"/>
    </row>
    <row r="47" spans="1:14" x14ac:dyDescent="0.2">
      <c r="A47" s="10"/>
      <c r="B47" s="10"/>
      <c r="C47" s="10"/>
      <c r="D47" s="10"/>
      <c r="E47" s="10"/>
      <c r="F47" s="10"/>
      <c r="G47" s="10"/>
      <c r="H47" s="10"/>
      <c r="K47" s="14"/>
      <c r="L47" s="14"/>
      <c r="M47" s="14"/>
    </row>
    <row r="48" spans="1:14" x14ac:dyDescent="0.2">
      <c r="A48" s="10"/>
      <c r="B48" s="10"/>
      <c r="C48" s="10"/>
      <c r="D48" s="10"/>
      <c r="E48" s="10"/>
      <c r="F48" s="10"/>
      <c r="G48" s="10"/>
      <c r="H48" s="10"/>
      <c r="I48" s="10"/>
      <c r="L48" s="14"/>
      <c r="M48" s="14"/>
      <c r="N48" s="14"/>
    </row>
    <row r="49" spans="1:14" x14ac:dyDescent="0.2">
      <c r="A49" s="10"/>
      <c r="B49" s="10"/>
      <c r="C49" s="10"/>
      <c r="D49" s="10"/>
      <c r="E49" s="10"/>
      <c r="F49" s="10"/>
      <c r="G49" s="10"/>
      <c r="H49" s="10"/>
      <c r="I49" s="10"/>
      <c r="L49" s="14"/>
      <c r="M49" s="14"/>
      <c r="N49" s="14"/>
    </row>
    <row r="50" spans="1:14" x14ac:dyDescent="0.2">
      <c r="A50" s="10"/>
      <c r="B50" s="10"/>
      <c r="C50" s="10"/>
      <c r="D50" s="10"/>
      <c r="E50" s="10"/>
      <c r="F50" s="10"/>
      <c r="G50" s="10"/>
      <c r="H50" s="10"/>
      <c r="I50" s="10"/>
      <c r="L50" s="14"/>
      <c r="M50" s="14"/>
      <c r="N50" s="14"/>
    </row>
    <row r="51" spans="1:14" x14ac:dyDescent="0.2">
      <c r="A51" s="10"/>
      <c r="B51" s="10"/>
      <c r="C51" s="10"/>
      <c r="D51" s="10"/>
      <c r="E51" s="10"/>
      <c r="F51" s="10"/>
      <c r="G51" s="10"/>
      <c r="H51" s="10"/>
      <c r="I51" s="10"/>
      <c r="L51" s="14"/>
      <c r="M51" s="14"/>
      <c r="N51" s="14"/>
    </row>
    <row r="52" spans="1:14" x14ac:dyDescent="0.2">
      <c r="A52" s="10"/>
      <c r="B52" s="10"/>
      <c r="C52" s="10"/>
      <c r="D52" s="10"/>
      <c r="E52" s="10"/>
      <c r="F52" s="10"/>
      <c r="G52" s="10"/>
      <c r="H52" s="10"/>
      <c r="I52" s="10"/>
      <c r="L52" s="14"/>
      <c r="M52" s="14"/>
      <c r="N52" s="14"/>
    </row>
    <row r="53" spans="1:14" x14ac:dyDescent="0.2">
      <c r="A53" s="10"/>
      <c r="B53" s="10"/>
      <c r="C53" s="10"/>
      <c r="D53" s="10"/>
      <c r="E53" s="10"/>
      <c r="F53" s="10"/>
      <c r="G53" s="10"/>
      <c r="H53" s="10"/>
      <c r="I53" s="10"/>
      <c r="L53" s="10"/>
      <c r="M53" s="13"/>
      <c r="N53" s="10"/>
    </row>
    <row r="54" spans="1:14" x14ac:dyDescent="0.2">
      <c r="A54" s="10"/>
      <c r="B54" s="10"/>
      <c r="C54" s="10"/>
      <c r="D54" s="10"/>
      <c r="E54" s="10"/>
      <c r="F54" s="10"/>
      <c r="G54" s="10"/>
      <c r="H54" s="10"/>
      <c r="I54" s="10"/>
      <c r="L54" s="14"/>
      <c r="M54" s="14"/>
      <c r="N54" s="14"/>
    </row>
    <row r="55" spans="1:14" x14ac:dyDescent="0.2">
      <c r="A55" s="10"/>
      <c r="B55" s="10"/>
      <c r="C55" s="10"/>
      <c r="D55" s="10"/>
      <c r="E55" s="10"/>
      <c r="F55" s="10"/>
      <c r="G55" s="10"/>
      <c r="H55" s="10"/>
      <c r="I55" s="10"/>
      <c r="L55" s="14"/>
      <c r="M55" s="14"/>
      <c r="N55" s="14"/>
    </row>
    <row r="56" spans="1:14" x14ac:dyDescent="0.2">
      <c r="A56" s="10"/>
      <c r="B56" s="10"/>
      <c r="C56" s="10"/>
      <c r="D56" s="10"/>
      <c r="E56" s="10"/>
      <c r="F56" s="10"/>
      <c r="G56" s="10"/>
      <c r="H56" s="10"/>
      <c r="I56" s="10"/>
      <c r="L56" s="14"/>
      <c r="M56" s="14"/>
      <c r="N56" s="14"/>
    </row>
    <row r="57" spans="1:14" x14ac:dyDescent="0.2">
      <c r="A57" s="10"/>
      <c r="B57" s="10"/>
      <c r="C57" s="10"/>
      <c r="D57" s="10"/>
      <c r="E57" s="10"/>
      <c r="F57" s="10"/>
      <c r="G57" s="10"/>
      <c r="H57" s="10"/>
      <c r="I57" s="10"/>
      <c r="L57" s="14"/>
      <c r="M57" s="14"/>
      <c r="N57" s="14"/>
    </row>
    <row r="58" spans="1:14" x14ac:dyDescent="0.2">
      <c r="A58" s="10"/>
      <c r="B58" s="10"/>
      <c r="C58" s="10"/>
      <c r="D58" s="10"/>
      <c r="E58" s="10"/>
      <c r="F58" s="10"/>
      <c r="G58" s="10"/>
      <c r="H58" s="10"/>
      <c r="I58" s="10"/>
      <c r="L58" s="14"/>
      <c r="M58" s="14"/>
      <c r="N58" s="14"/>
    </row>
    <row r="59" spans="1:14" x14ac:dyDescent="0.2">
      <c r="A59" s="10"/>
      <c r="B59" s="10"/>
      <c r="C59" s="10"/>
      <c r="D59" s="10"/>
      <c r="E59" s="10"/>
      <c r="F59" s="10"/>
      <c r="G59" s="10"/>
      <c r="H59" s="10"/>
      <c r="I59" s="10"/>
      <c r="L59" s="14"/>
      <c r="M59" s="14"/>
      <c r="N59" s="14"/>
    </row>
    <row r="60" spans="1:14" x14ac:dyDescent="0.2">
      <c r="A60" s="10"/>
      <c r="B60" s="10"/>
      <c r="C60" s="10"/>
      <c r="D60" s="10"/>
      <c r="E60" s="10"/>
      <c r="F60" s="10"/>
      <c r="G60" s="10"/>
      <c r="H60" s="10"/>
      <c r="I60" s="10"/>
      <c r="L60" s="14"/>
      <c r="M60" s="14"/>
      <c r="N60" s="14"/>
    </row>
    <row r="61" spans="1:14" x14ac:dyDescent="0.2">
      <c r="A61" s="10"/>
      <c r="B61" s="10"/>
      <c r="C61" s="10"/>
      <c r="D61" s="10"/>
      <c r="E61" s="10"/>
      <c r="F61" s="10"/>
      <c r="G61" s="10"/>
      <c r="H61" s="10"/>
      <c r="I61" s="10"/>
      <c r="L61" s="14"/>
      <c r="M61" s="14"/>
      <c r="N61" s="14"/>
    </row>
    <row r="62" spans="1:14" x14ac:dyDescent="0.2">
      <c r="A62" s="10"/>
      <c r="B62" s="10"/>
      <c r="C62" s="10"/>
      <c r="D62" s="10"/>
      <c r="E62" s="10"/>
      <c r="F62" s="10"/>
      <c r="G62" s="10"/>
      <c r="H62" s="10"/>
      <c r="I62" s="10"/>
      <c r="L62" s="14"/>
      <c r="M62" s="14"/>
      <c r="N62" s="14"/>
    </row>
    <row r="63" spans="1:14" x14ac:dyDescent="0.2">
      <c r="A63" s="10"/>
      <c r="B63" s="10"/>
      <c r="C63" s="10"/>
      <c r="D63" s="10"/>
      <c r="E63" s="10"/>
      <c r="F63" s="10"/>
      <c r="G63" s="10"/>
      <c r="H63" s="10"/>
      <c r="I63" s="10"/>
      <c r="L63" s="10"/>
      <c r="M63" s="13"/>
      <c r="N63" s="10"/>
    </row>
    <row r="64" spans="1:14" x14ac:dyDescent="0.2">
      <c r="A64" s="10"/>
      <c r="B64" s="10"/>
      <c r="C64" s="10"/>
      <c r="D64" s="10"/>
      <c r="E64" s="10"/>
      <c r="F64" s="10"/>
      <c r="G64" s="10"/>
      <c r="H64" s="10"/>
      <c r="I64" s="10"/>
      <c r="L64" s="14"/>
      <c r="M64" s="14"/>
      <c r="N64" s="14"/>
    </row>
    <row r="65" spans="1:14" x14ac:dyDescent="0.2">
      <c r="A65" s="10"/>
      <c r="B65" s="10"/>
      <c r="C65" s="10"/>
      <c r="D65" s="10"/>
      <c r="E65" s="10"/>
      <c r="F65" s="10"/>
      <c r="G65" s="10"/>
      <c r="H65" s="10"/>
      <c r="I65" s="10"/>
      <c r="L65" s="14"/>
      <c r="M65" s="14"/>
      <c r="N65" s="14"/>
    </row>
    <row r="66" spans="1:14" x14ac:dyDescent="0.2">
      <c r="A66" s="10"/>
      <c r="B66" s="10"/>
      <c r="C66" s="10"/>
      <c r="D66" s="10"/>
      <c r="E66" s="10"/>
      <c r="F66" s="10"/>
      <c r="G66" s="10"/>
      <c r="H66" s="10"/>
      <c r="I66" s="10"/>
      <c r="L66" s="14"/>
      <c r="M66" s="14"/>
      <c r="N66" s="14"/>
    </row>
    <row r="67" spans="1:14" x14ac:dyDescent="0.2">
      <c r="A67" s="10"/>
      <c r="B67" s="10"/>
      <c r="C67" s="10"/>
      <c r="D67" s="10"/>
      <c r="E67" s="10"/>
      <c r="F67" s="10"/>
      <c r="G67" s="10"/>
      <c r="H67" s="10"/>
      <c r="I67" s="10"/>
      <c r="L67" s="14"/>
      <c r="M67" s="14"/>
      <c r="N67" s="14"/>
    </row>
    <row r="68" spans="1:14" x14ac:dyDescent="0.2">
      <c r="A68" s="10"/>
      <c r="B68" s="10"/>
      <c r="C68" s="10"/>
      <c r="D68" s="10"/>
      <c r="E68" s="10"/>
      <c r="F68" s="10"/>
      <c r="G68" s="10"/>
      <c r="H68" s="10"/>
      <c r="I68" s="10"/>
      <c r="L68" s="14"/>
      <c r="M68" s="14"/>
      <c r="N68" s="14"/>
    </row>
    <row r="69" spans="1:14" x14ac:dyDescent="0.2">
      <c r="A69" s="10"/>
      <c r="B69" s="10"/>
      <c r="C69" s="10"/>
      <c r="D69" s="10"/>
      <c r="E69" s="10"/>
      <c r="F69" s="10"/>
      <c r="G69" s="10"/>
      <c r="H69" s="10"/>
      <c r="I69" s="10"/>
      <c r="L69" s="14"/>
      <c r="M69" s="14"/>
      <c r="N69" s="14"/>
    </row>
    <row r="70" spans="1:14" x14ac:dyDescent="0.2">
      <c r="A70" s="10"/>
      <c r="B70" s="10"/>
      <c r="C70" s="10"/>
      <c r="D70" s="10"/>
      <c r="E70" s="10"/>
      <c r="F70" s="10"/>
      <c r="G70" s="10"/>
      <c r="H70" s="10"/>
      <c r="I70" s="10"/>
      <c r="L70" s="14"/>
      <c r="M70" s="14"/>
      <c r="N70" s="14"/>
    </row>
    <row r="71" spans="1:14" x14ac:dyDescent="0.2">
      <c r="A71" s="10"/>
      <c r="B71" s="10"/>
      <c r="C71" s="10"/>
      <c r="D71" s="10"/>
      <c r="E71" s="10"/>
      <c r="F71" s="10"/>
      <c r="G71" s="10"/>
      <c r="H71" s="10"/>
      <c r="I71" s="10"/>
      <c r="L71" s="14"/>
      <c r="M71" s="14"/>
      <c r="N71" s="14"/>
    </row>
    <row r="72" spans="1:14" x14ac:dyDescent="0.2">
      <c r="A72" s="10"/>
      <c r="B72" s="10"/>
      <c r="C72" s="10"/>
      <c r="D72" s="10"/>
      <c r="E72" s="10"/>
      <c r="F72" s="10"/>
      <c r="G72" s="10"/>
      <c r="H72" s="10"/>
      <c r="I72" s="10"/>
      <c r="L72" s="14"/>
      <c r="M72" s="14"/>
      <c r="N72" s="14"/>
    </row>
    <row r="73" spans="1:14" x14ac:dyDescent="0.2">
      <c r="A73" s="10"/>
      <c r="B73" s="10"/>
      <c r="C73" s="10"/>
      <c r="D73" s="10"/>
      <c r="E73" s="10"/>
      <c r="F73" s="10"/>
      <c r="G73" s="10"/>
      <c r="H73" s="10"/>
      <c r="I73" s="10"/>
      <c r="L73" s="10"/>
      <c r="M73" s="13"/>
      <c r="N73" s="10"/>
    </row>
    <row r="74" spans="1:14" x14ac:dyDescent="0.2">
      <c r="A74" s="10"/>
      <c r="B74" s="10"/>
      <c r="C74" s="10"/>
      <c r="D74" s="10"/>
      <c r="E74" s="10"/>
      <c r="F74" s="10"/>
      <c r="G74" s="10"/>
      <c r="H74" s="10"/>
      <c r="I74" s="10"/>
      <c r="L74" s="14"/>
      <c r="M74" s="14"/>
      <c r="N74" s="14"/>
    </row>
    <row r="75" spans="1:14" x14ac:dyDescent="0.2">
      <c r="A75" s="10"/>
      <c r="B75" s="10"/>
      <c r="C75" s="10"/>
      <c r="D75" s="10"/>
      <c r="E75" s="10"/>
      <c r="F75" s="10"/>
      <c r="G75" s="10"/>
      <c r="H75" s="10"/>
      <c r="I75" s="10"/>
      <c r="L75" s="14"/>
      <c r="M75" s="14"/>
      <c r="N75" s="14"/>
    </row>
    <row r="76" spans="1:14" x14ac:dyDescent="0.2">
      <c r="A76" s="10"/>
      <c r="B76" s="10"/>
      <c r="C76" s="10"/>
      <c r="D76" s="10"/>
      <c r="E76" s="10"/>
      <c r="F76" s="10"/>
      <c r="G76" s="10"/>
      <c r="H76" s="10"/>
      <c r="I76" s="10"/>
      <c r="L76" s="14"/>
      <c r="M76" s="14"/>
      <c r="N76" s="14"/>
    </row>
    <row r="77" spans="1:14" x14ac:dyDescent="0.2">
      <c r="A77" s="10"/>
      <c r="B77" s="10"/>
      <c r="C77" s="10"/>
      <c r="D77" s="10"/>
      <c r="E77" s="10"/>
      <c r="F77" s="10"/>
      <c r="G77" s="10"/>
      <c r="H77" s="10"/>
      <c r="I77" s="10"/>
      <c r="L77" s="14"/>
      <c r="M77" s="14"/>
      <c r="N77" s="14"/>
    </row>
    <row r="78" spans="1:14" x14ac:dyDescent="0.2">
      <c r="A78" s="10"/>
      <c r="B78" s="10"/>
      <c r="C78" s="10"/>
      <c r="D78" s="10"/>
      <c r="E78" s="10"/>
      <c r="F78" s="10"/>
      <c r="G78" s="10"/>
      <c r="H78" s="10"/>
      <c r="I78" s="10"/>
      <c r="L78" s="14"/>
      <c r="M78" s="14"/>
      <c r="N78" s="14"/>
    </row>
    <row r="79" spans="1:14" x14ac:dyDescent="0.2">
      <c r="A79" s="10"/>
      <c r="B79" s="10"/>
      <c r="C79" s="10"/>
      <c r="D79" s="10"/>
      <c r="E79" s="10"/>
      <c r="F79" s="10"/>
      <c r="G79" s="10"/>
      <c r="H79" s="10"/>
      <c r="I79" s="10"/>
      <c r="L79" s="14"/>
      <c r="M79" s="14"/>
      <c r="N79" s="14"/>
    </row>
    <row r="80" spans="1:14" x14ac:dyDescent="0.2">
      <c r="A80" s="10"/>
      <c r="B80" s="10"/>
      <c r="C80" s="10"/>
      <c r="D80" s="10"/>
      <c r="E80" s="10"/>
      <c r="F80" s="10"/>
      <c r="G80" s="10"/>
      <c r="H80" s="10"/>
      <c r="I80" s="10"/>
      <c r="L80" s="14"/>
      <c r="M80" s="14"/>
      <c r="N80" s="14"/>
    </row>
    <row r="81" spans="1:65" x14ac:dyDescent="0.2">
      <c r="A81" s="10"/>
      <c r="B81" s="10"/>
      <c r="C81" s="10"/>
      <c r="D81" s="10"/>
      <c r="E81" s="10"/>
      <c r="F81" s="10"/>
      <c r="G81" s="10"/>
      <c r="H81" s="10"/>
      <c r="I81" s="10"/>
      <c r="L81" s="14"/>
      <c r="M81" s="14"/>
      <c r="N81" s="14"/>
    </row>
    <row r="82" spans="1:65" x14ac:dyDescent="0.2">
      <c r="A82" s="10"/>
      <c r="B82" s="10"/>
      <c r="C82" s="10"/>
      <c r="D82" s="10"/>
      <c r="E82" s="10"/>
      <c r="F82" s="10"/>
      <c r="G82" s="10"/>
      <c r="H82" s="10"/>
      <c r="I82" s="10"/>
      <c r="L82" s="14"/>
      <c r="M82" s="14"/>
      <c r="N82" s="14"/>
    </row>
    <row r="83" spans="1:65" x14ac:dyDescent="0.2">
      <c r="A83" s="10"/>
      <c r="B83" s="10"/>
      <c r="C83" s="10"/>
      <c r="D83" s="10"/>
      <c r="E83" s="10"/>
      <c r="F83" s="10"/>
      <c r="G83" s="10"/>
      <c r="H83" s="10"/>
      <c r="I83" s="10"/>
      <c r="L83" s="10"/>
      <c r="M83" s="13"/>
      <c r="N83" s="10"/>
    </row>
    <row r="84" spans="1:65" x14ac:dyDescent="0.2">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row>
    <row r="85" spans="1:65"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row>
    <row r="86" spans="1:65"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row>
    <row r="87" spans="1:65" x14ac:dyDescent="0.2">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row>
    <row r="88" spans="1:65"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row>
    <row r="89" spans="1:65" x14ac:dyDescent="0.2">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row>
    <row r="90" spans="1:65"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row>
    <row r="91" spans="1:65" x14ac:dyDescent="0.2">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row>
    <row r="92" spans="1:65" x14ac:dyDescent="0.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row>
    <row r="93" spans="1:65" x14ac:dyDescent="0.2">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row>
    <row r="94" spans="1:65"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row>
    <row r="95" spans="1:65"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row>
    <row r="96" spans="1:65"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row>
    <row r="97" spans="1:65"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row>
    <row r="98" spans="1:65"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row>
    <row r="99" spans="1:65"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row>
    <row r="100" spans="1:65"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row>
    <row r="101" spans="1:65"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row>
    <row r="102" spans="1:65"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row>
    <row r="103" spans="1:65"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row>
    <row r="104" spans="1:65"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row>
    <row r="105" spans="1:65"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row>
    <row r="106" spans="1:65"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row>
    <row r="107" spans="1:65"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row>
    <row r="108" spans="1:65"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row>
    <row r="109" spans="1:65"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row>
    <row r="110" spans="1:65"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row>
    <row r="111" spans="1:65"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row>
    <row r="112" spans="1:65"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row>
    <row r="113" spans="1:65"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row>
    <row r="114" spans="1:65"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row>
    <row r="115" spans="1:65"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row>
    <row r="116" spans="1:65"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row>
    <row r="117" spans="1:65"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row>
    <row r="118" spans="1:65"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row>
    <row r="119" spans="1:65"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row>
    <row r="120" spans="1:65"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row>
    <row r="121" spans="1:65"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row>
    <row r="122" spans="1:65"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row>
    <row r="123" spans="1:65"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row>
    <row r="124" spans="1:65"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row>
    <row r="125" spans="1:65"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row>
    <row r="126" spans="1:65"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row>
    <row r="127" spans="1:65"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row>
    <row r="128" spans="1:65"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row>
    <row r="129" spans="1:65"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row>
    <row r="130" spans="1:65"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row>
    <row r="131" spans="1:65"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row>
    <row r="132" spans="1:65"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row>
    <row r="133" spans="1:65"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row>
    <row r="134" spans="1:65"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row>
    <row r="135" spans="1:65"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row>
    <row r="136" spans="1:65"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row>
    <row r="137" spans="1:65"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row>
    <row r="138" spans="1:65"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row>
    <row r="139" spans="1:65"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row>
    <row r="140" spans="1:65"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row>
    <row r="141" spans="1:65"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row>
    <row r="142" spans="1:65"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row>
    <row r="143" spans="1:65"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row>
    <row r="144" spans="1:65"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row>
    <row r="145" spans="1:65"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row>
    <row r="146" spans="1:65"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row>
    <row r="147" spans="1:65"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row>
    <row r="148" spans="1:65"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row>
    <row r="149" spans="1:65"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row>
    <row r="150" spans="1:65"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row>
    <row r="151" spans="1:65"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row>
    <row r="152" spans="1:65"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row>
    <row r="153" spans="1:65"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row>
    <row r="154" spans="1:65"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row>
    <row r="155" spans="1:65"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row>
    <row r="156" spans="1:65"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row>
    <row r="157" spans="1:65"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row>
    <row r="158" spans="1:65"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row>
    <row r="159" spans="1:65"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row>
    <row r="160" spans="1:65"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row>
    <row r="161" spans="1:65"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row>
    <row r="162" spans="1:65"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row>
    <row r="163" spans="1:65"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row>
    <row r="164" spans="1:65"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row>
    <row r="165" spans="1:65"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row>
    <row r="166" spans="1:65"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row>
    <row r="167" spans="1:65"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row>
    <row r="168" spans="1:65"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row>
    <row r="169" spans="1:65"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row>
    <row r="170" spans="1:65"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row>
    <row r="171" spans="1:65"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row>
    <row r="172" spans="1:65"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row>
    <row r="173" spans="1:65"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row>
    <row r="174" spans="1:65"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row>
    <row r="175" spans="1:65"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row>
    <row r="176" spans="1:65"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row>
    <row r="177" spans="1:65"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row>
    <row r="178" spans="1:65"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row>
    <row r="179" spans="1:65"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row>
    <row r="180" spans="1:65"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row>
    <row r="181" spans="1:65"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row>
    <row r="182" spans="1:65"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row>
    <row r="183" spans="1:65"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row>
    <row r="184" spans="1:65"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row>
    <row r="185" spans="1:65"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row>
  </sheetData>
  <mergeCells count="1">
    <mergeCell ref="B37:J3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AF63F-6757-334D-8DA4-92DAE58C8E92}">
  <dimension ref="A1:BM190"/>
  <sheetViews>
    <sheetView zoomScale="130" zoomScaleNormal="130" workbookViewId="0">
      <selection activeCell="A2" sqref="A2"/>
    </sheetView>
  </sheetViews>
  <sheetFormatPr baseColWidth="10" defaultRowHeight="16" x14ac:dyDescent="0.2"/>
  <cols>
    <col min="1" max="2" width="10.83203125" style="4"/>
    <col min="3" max="3" width="12.5" style="4" bestFit="1" customWidth="1"/>
    <col min="4" max="16384" width="10.83203125" style="4"/>
  </cols>
  <sheetData>
    <row r="1" spans="1:10" ht="19" x14ac:dyDescent="0.25">
      <c r="A1" s="1" t="s">
        <v>219</v>
      </c>
      <c r="B1" s="2"/>
      <c r="C1" s="2"/>
      <c r="D1" s="2"/>
      <c r="E1" s="2"/>
      <c r="F1" s="2"/>
      <c r="G1" s="2"/>
      <c r="H1" s="2"/>
      <c r="I1" s="2"/>
      <c r="J1" s="3"/>
    </row>
    <row r="2" spans="1:10" x14ac:dyDescent="0.2">
      <c r="A2" s="5"/>
      <c r="B2" s="2"/>
      <c r="C2" s="2"/>
      <c r="D2" s="2"/>
      <c r="E2" s="2"/>
      <c r="F2" s="2"/>
      <c r="G2" s="2"/>
      <c r="H2" s="2"/>
      <c r="I2" s="2"/>
      <c r="J2" s="3"/>
    </row>
    <row r="3" spans="1:10" x14ac:dyDescent="0.2">
      <c r="A3" s="5"/>
      <c r="B3" s="2" t="s">
        <v>135</v>
      </c>
      <c r="C3" s="2"/>
      <c r="D3" s="2"/>
      <c r="E3" s="2"/>
      <c r="F3" s="2"/>
      <c r="G3" s="2"/>
      <c r="H3" s="2"/>
      <c r="I3" s="2"/>
      <c r="J3" s="3"/>
    </row>
    <row r="4" spans="1:10" x14ac:dyDescent="0.2">
      <c r="A4" s="5"/>
      <c r="B4" s="2"/>
      <c r="C4" s="2"/>
      <c r="D4" s="2"/>
      <c r="E4" s="2"/>
      <c r="F4" s="2"/>
      <c r="G4" s="2"/>
      <c r="H4" s="2"/>
      <c r="I4" s="2"/>
      <c r="J4" s="3"/>
    </row>
    <row r="5" spans="1:10" x14ac:dyDescent="0.2">
      <c r="A5" s="5"/>
      <c r="B5" s="40" t="s">
        <v>139</v>
      </c>
      <c r="C5" s="2"/>
      <c r="D5" s="2"/>
      <c r="E5" s="2"/>
      <c r="F5" s="2"/>
      <c r="G5" s="2"/>
      <c r="H5" s="2"/>
      <c r="I5" s="2"/>
      <c r="J5" s="3"/>
    </row>
    <row r="6" spans="1:10" x14ac:dyDescent="0.2">
      <c r="A6" s="5"/>
      <c r="B6" s="2"/>
      <c r="C6" s="2"/>
      <c r="D6" s="2"/>
      <c r="E6" s="2"/>
      <c r="F6" s="2"/>
      <c r="G6" s="2"/>
      <c r="H6" s="2"/>
      <c r="I6" s="2"/>
      <c r="J6" s="3"/>
    </row>
    <row r="7" spans="1:10" x14ac:dyDescent="0.2">
      <c r="A7" s="5"/>
      <c r="B7" s="40" t="s">
        <v>138</v>
      </c>
      <c r="C7" s="2"/>
      <c r="D7" s="2"/>
      <c r="E7" s="2"/>
      <c r="F7" s="2"/>
      <c r="G7" s="2"/>
      <c r="H7" s="2"/>
      <c r="I7" s="2"/>
      <c r="J7" s="3"/>
    </row>
    <row r="8" spans="1:10" x14ac:dyDescent="0.2">
      <c r="A8" s="5"/>
      <c r="B8" s="2"/>
      <c r="C8" s="2"/>
      <c r="D8" s="2"/>
      <c r="E8" s="2"/>
      <c r="F8" s="2"/>
      <c r="G8" s="2"/>
      <c r="H8" s="2"/>
      <c r="I8" s="2"/>
      <c r="J8" s="3"/>
    </row>
    <row r="9" spans="1:10" x14ac:dyDescent="0.2">
      <c r="A9" s="5"/>
      <c r="B9" s="40" t="s">
        <v>137</v>
      </c>
      <c r="C9" s="2"/>
      <c r="D9" s="2"/>
      <c r="E9" s="2"/>
      <c r="F9" s="2"/>
      <c r="G9" s="2"/>
      <c r="H9" s="2"/>
      <c r="I9" s="2"/>
      <c r="J9" s="3"/>
    </row>
    <row r="10" spans="1:10" x14ac:dyDescent="0.2">
      <c r="A10" s="5"/>
      <c r="B10" s="2"/>
      <c r="C10" s="2"/>
      <c r="D10" s="2"/>
      <c r="E10" s="2"/>
      <c r="F10" s="2"/>
      <c r="G10" s="2"/>
      <c r="H10" s="2"/>
      <c r="I10" s="2"/>
      <c r="J10" s="3"/>
    </row>
    <row r="11" spans="1:10" x14ac:dyDescent="0.2">
      <c r="A11" s="5"/>
      <c r="B11" s="2" t="s">
        <v>136</v>
      </c>
      <c r="C11" s="2"/>
      <c r="D11" s="2"/>
      <c r="E11" s="2"/>
      <c r="F11" s="2"/>
      <c r="G11" s="2"/>
      <c r="H11" s="2"/>
      <c r="I11" s="2"/>
      <c r="J11" s="3"/>
    </row>
    <row r="12" spans="1:10" x14ac:dyDescent="0.2">
      <c r="A12" s="5"/>
      <c r="B12" s="2"/>
      <c r="C12" s="2"/>
      <c r="D12" s="2"/>
      <c r="E12" s="2"/>
      <c r="F12" s="2"/>
      <c r="G12" s="2"/>
      <c r="H12" s="2"/>
      <c r="I12" s="2"/>
      <c r="J12" s="3"/>
    </row>
    <row r="13" spans="1:10" x14ac:dyDescent="0.2">
      <c r="A13" s="5"/>
      <c r="B13" s="2"/>
      <c r="C13" s="2"/>
      <c r="D13" s="2"/>
      <c r="E13" s="2"/>
      <c r="F13" s="2"/>
      <c r="G13" s="2"/>
      <c r="H13" s="2"/>
      <c r="I13" s="2"/>
      <c r="J13" s="3"/>
    </row>
    <row r="14" spans="1:10" x14ac:dyDescent="0.2">
      <c r="A14" s="5"/>
      <c r="B14" s="2" t="s">
        <v>0</v>
      </c>
      <c r="C14" s="2"/>
      <c r="D14" s="2"/>
      <c r="E14" s="2"/>
      <c r="F14" s="2"/>
      <c r="G14" s="2"/>
      <c r="H14" s="2"/>
      <c r="I14" s="2"/>
      <c r="J14" s="3"/>
    </row>
    <row r="15" spans="1:10" x14ac:dyDescent="0.2">
      <c r="A15" s="5"/>
      <c r="B15" s="2" t="s">
        <v>140</v>
      </c>
      <c r="C15" s="2"/>
      <c r="D15" s="2"/>
      <c r="E15" s="2"/>
      <c r="F15" s="2"/>
      <c r="G15" s="2"/>
      <c r="H15" s="2"/>
      <c r="I15" s="2"/>
      <c r="J15" s="3"/>
    </row>
    <row r="16" spans="1:10" x14ac:dyDescent="0.2">
      <c r="A16" s="5"/>
      <c r="B16" s="2"/>
      <c r="C16" s="2"/>
      <c r="D16" s="2"/>
      <c r="E16" s="2"/>
      <c r="F16" s="2"/>
      <c r="G16" s="2"/>
      <c r="H16" s="2"/>
      <c r="I16" s="2"/>
      <c r="J16" s="3"/>
    </row>
    <row r="17" spans="1:12" x14ac:dyDescent="0.2">
      <c r="A17" s="5"/>
      <c r="B17" s="2" t="s">
        <v>1</v>
      </c>
      <c r="C17" s="2"/>
      <c r="D17" s="2"/>
      <c r="E17" s="2"/>
      <c r="F17" s="2"/>
      <c r="G17" s="2"/>
      <c r="H17" s="2"/>
      <c r="I17" s="2"/>
      <c r="J17" s="3"/>
    </row>
    <row r="18" spans="1:12" x14ac:dyDescent="0.2">
      <c r="A18" s="5"/>
      <c r="B18" s="2" t="s">
        <v>141</v>
      </c>
      <c r="C18" s="2"/>
      <c r="D18" s="2"/>
      <c r="E18" s="2"/>
      <c r="F18" s="2"/>
      <c r="G18" s="2"/>
      <c r="H18" s="2"/>
      <c r="I18" s="2"/>
      <c r="J18" s="3"/>
    </row>
    <row r="19" spans="1:12" x14ac:dyDescent="0.2">
      <c r="A19" s="5"/>
      <c r="B19" s="2"/>
      <c r="C19" s="2"/>
      <c r="D19" s="2"/>
      <c r="E19" s="2"/>
      <c r="F19" s="2"/>
      <c r="G19" s="2"/>
      <c r="H19" s="2"/>
      <c r="I19" s="2"/>
      <c r="J19" s="3"/>
    </row>
    <row r="20" spans="1:12" ht="17" thickBot="1" x14ac:dyDescent="0.25">
      <c r="A20" s="6"/>
      <c r="B20" s="7"/>
      <c r="C20" s="8"/>
      <c r="D20" s="8"/>
      <c r="E20" s="8"/>
      <c r="F20" s="7"/>
      <c r="G20" s="7"/>
      <c r="H20" s="7"/>
      <c r="I20" s="7"/>
      <c r="J20" s="9"/>
    </row>
    <row r="21" spans="1:12" x14ac:dyDescent="0.2">
      <c r="A21" s="10"/>
      <c r="B21" s="10"/>
      <c r="C21" s="10"/>
      <c r="D21" s="10"/>
      <c r="E21" s="10"/>
      <c r="F21" s="10"/>
      <c r="G21" s="10"/>
      <c r="H21" s="10"/>
      <c r="I21" s="10"/>
    </row>
    <row r="22" spans="1:12" ht="19" x14ac:dyDescent="0.25">
      <c r="A22" s="11" t="s">
        <v>2</v>
      </c>
      <c r="B22" s="10"/>
      <c r="C22" s="10"/>
      <c r="D22" s="10"/>
      <c r="E22" s="10"/>
      <c r="F22" s="10"/>
      <c r="G22" s="10"/>
      <c r="H22" s="10"/>
      <c r="I22" s="10"/>
    </row>
    <row r="23" spans="1:12" x14ac:dyDescent="0.2">
      <c r="A23" s="12" t="s">
        <v>3</v>
      </c>
      <c r="B23" s="10"/>
      <c r="C23" s="13"/>
      <c r="D23" s="10"/>
      <c r="E23" s="10"/>
      <c r="F23" s="10"/>
      <c r="G23" s="10"/>
      <c r="H23" s="10"/>
      <c r="I23" s="10"/>
    </row>
    <row r="24" spans="1:12" x14ac:dyDescent="0.2">
      <c r="B24" s="13" t="s">
        <v>145</v>
      </c>
      <c r="C24" s="73">
        <f>3.14*10^8</f>
        <v>314000000</v>
      </c>
      <c r="D24" s="13"/>
      <c r="E24" s="10" t="s">
        <v>146</v>
      </c>
      <c r="F24" s="71">
        <v>26500</v>
      </c>
      <c r="G24" s="10"/>
      <c r="H24" s="10"/>
      <c r="I24" s="10"/>
      <c r="J24" s="10"/>
    </row>
    <row r="25" spans="1:12" x14ac:dyDescent="0.2">
      <c r="B25" s="13" t="s">
        <v>143</v>
      </c>
      <c r="C25" s="73">
        <f>2.73*10^8</f>
        <v>273000000</v>
      </c>
      <c r="D25" s="13"/>
      <c r="E25" s="10" t="s">
        <v>147</v>
      </c>
      <c r="F25" s="71">
        <v>21100</v>
      </c>
      <c r="G25" s="10"/>
      <c r="H25" s="10"/>
      <c r="I25" s="10"/>
      <c r="J25" s="10"/>
    </row>
    <row r="26" spans="1:12" x14ac:dyDescent="0.2">
      <c r="B26" s="13" t="s">
        <v>144</v>
      </c>
      <c r="C26" s="73">
        <f>2.82*10^8</f>
        <v>282000000</v>
      </c>
      <c r="D26" s="13"/>
      <c r="E26" s="10"/>
      <c r="F26" s="10"/>
      <c r="G26" s="10"/>
      <c r="H26" s="10"/>
      <c r="I26" s="10"/>
      <c r="J26" s="10"/>
    </row>
    <row r="27" spans="1:12" x14ac:dyDescent="0.2">
      <c r="D27" s="13"/>
      <c r="E27" s="10"/>
      <c r="F27" s="10"/>
      <c r="G27" s="10"/>
      <c r="H27" s="10"/>
      <c r="I27" s="10"/>
      <c r="J27" s="10"/>
    </row>
    <row r="28" spans="1:12" x14ac:dyDescent="0.2">
      <c r="B28" s="13"/>
      <c r="C28" s="10"/>
      <c r="D28" s="13"/>
      <c r="E28" s="10"/>
      <c r="F28" s="10"/>
      <c r="G28" s="10"/>
      <c r="H28" s="10"/>
      <c r="I28" s="10"/>
      <c r="J28" s="10"/>
    </row>
    <row r="29" spans="1:12" x14ac:dyDescent="0.2">
      <c r="B29" s="13" t="s">
        <v>142</v>
      </c>
      <c r="C29" s="10"/>
      <c r="D29" s="10"/>
      <c r="E29" s="10"/>
      <c r="F29" s="10"/>
      <c r="G29" s="10"/>
      <c r="H29" s="10"/>
      <c r="I29" s="10"/>
      <c r="J29" s="10"/>
    </row>
    <row r="30" spans="1:12" x14ac:dyDescent="0.2">
      <c r="A30" s="13"/>
      <c r="B30" s="10"/>
      <c r="C30" s="10"/>
      <c r="D30" s="10"/>
      <c r="E30" s="10"/>
      <c r="F30" s="10"/>
      <c r="G30" s="10"/>
      <c r="H30" s="10"/>
      <c r="I30" s="10"/>
      <c r="L30" s="14"/>
    </row>
    <row r="31" spans="1:12" x14ac:dyDescent="0.2">
      <c r="A31" s="13"/>
      <c r="B31" s="10" t="s">
        <v>148</v>
      </c>
      <c r="C31" s="56">
        <f>(24800-F25)*(C25/C26)+F24</f>
        <v>30081.91489361702</v>
      </c>
      <c r="D31" s="10"/>
      <c r="E31" s="10"/>
      <c r="F31" s="10"/>
      <c r="G31" s="10"/>
      <c r="H31" s="10"/>
      <c r="I31" s="10"/>
      <c r="L31" s="14"/>
    </row>
    <row r="32" spans="1:12" x14ac:dyDescent="0.2">
      <c r="A32" s="10"/>
      <c r="B32" s="10"/>
      <c r="C32" s="10"/>
      <c r="D32" s="10"/>
      <c r="E32" s="10"/>
      <c r="F32" s="10"/>
      <c r="G32" s="10"/>
      <c r="H32" s="10"/>
      <c r="I32" s="10"/>
      <c r="L32" s="14"/>
    </row>
    <row r="33" spans="1:14" x14ac:dyDescent="0.2">
      <c r="A33" s="10"/>
      <c r="B33" s="33" t="s">
        <v>149</v>
      </c>
      <c r="C33" s="72">
        <f>C31-24800</f>
        <v>5281.9148936170204</v>
      </c>
      <c r="D33" s="10"/>
      <c r="E33" s="10"/>
      <c r="F33" s="10"/>
      <c r="G33" s="10"/>
      <c r="H33" s="10"/>
      <c r="I33" s="10"/>
      <c r="L33" s="14"/>
    </row>
    <row r="34" spans="1:14" x14ac:dyDescent="0.2">
      <c r="A34" s="10"/>
      <c r="B34" s="10"/>
      <c r="C34" s="10"/>
      <c r="D34" s="10"/>
      <c r="E34" s="10"/>
      <c r="F34" s="10"/>
      <c r="G34" s="10"/>
      <c r="H34" s="10"/>
      <c r="I34" s="10"/>
      <c r="L34" s="14"/>
    </row>
    <row r="35" spans="1:14" x14ac:dyDescent="0.2">
      <c r="A35" s="10"/>
      <c r="B35" s="10"/>
      <c r="C35" s="10"/>
      <c r="D35" s="10"/>
      <c r="E35" s="10"/>
      <c r="F35" s="10"/>
      <c r="G35" s="10"/>
      <c r="H35" s="10"/>
      <c r="I35" s="10"/>
      <c r="L35" s="14"/>
    </row>
    <row r="36" spans="1:14" x14ac:dyDescent="0.2">
      <c r="A36" s="12" t="s">
        <v>4</v>
      </c>
      <c r="B36" s="10"/>
      <c r="C36" s="13"/>
      <c r="D36" s="10"/>
      <c r="E36" s="10"/>
      <c r="F36" s="10"/>
      <c r="G36" s="10"/>
      <c r="H36" s="10"/>
      <c r="I36" s="10"/>
    </row>
    <row r="37" spans="1:14" x14ac:dyDescent="0.2">
      <c r="A37" s="10"/>
      <c r="B37" s="10" t="s">
        <v>150</v>
      </c>
      <c r="C37" s="10"/>
      <c r="D37" s="10"/>
      <c r="E37" s="10"/>
      <c r="F37" s="10"/>
      <c r="G37" s="10"/>
      <c r="H37" s="10"/>
      <c r="I37" s="10"/>
    </row>
    <row r="38" spans="1:14" x14ac:dyDescent="0.2">
      <c r="A38" s="10"/>
      <c r="B38" s="10" t="s">
        <v>151</v>
      </c>
      <c r="C38" s="10"/>
      <c r="D38" s="10"/>
      <c r="E38" s="10"/>
      <c r="F38" s="10"/>
      <c r="G38" s="10"/>
      <c r="H38" s="10"/>
      <c r="I38" s="10"/>
      <c r="J38" s="10"/>
    </row>
    <row r="39" spans="1:14" x14ac:dyDescent="0.2">
      <c r="A39" s="10"/>
      <c r="B39" s="10"/>
      <c r="C39" s="10"/>
      <c r="D39" s="10"/>
      <c r="E39" s="10"/>
      <c r="F39" s="10"/>
      <c r="G39" s="10"/>
      <c r="H39" s="10"/>
      <c r="I39" s="10"/>
    </row>
    <row r="40" spans="1:14" x14ac:dyDescent="0.2">
      <c r="A40" s="10"/>
      <c r="B40" s="10"/>
      <c r="C40" s="10"/>
      <c r="D40" s="10"/>
      <c r="E40" s="10"/>
      <c r="F40" s="10"/>
      <c r="G40" s="10"/>
      <c r="H40" s="10"/>
      <c r="I40" s="10"/>
    </row>
    <row r="41" spans="1:14" ht="19" x14ac:dyDescent="0.25">
      <c r="A41" s="11" t="s">
        <v>206</v>
      </c>
      <c r="B41" s="10"/>
      <c r="C41" s="10"/>
      <c r="D41" s="10"/>
      <c r="E41" s="10"/>
      <c r="F41" s="10"/>
      <c r="G41" s="10"/>
      <c r="H41" s="10"/>
      <c r="I41" s="10"/>
      <c r="J41" s="10"/>
    </row>
    <row r="42" spans="1:14" x14ac:dyDescent="0.2">
      <c r="A42" s="10"/>
      <c r="B42" s="79" t="s">
        <v>214</v>
      </c>
      <c r="C42" s="79"/>
      <c r="D42" s="79"/>
      <c r="E42" s="79"/>
      <c r="F42" s="79"/>
      <c r="G42" s="79"/>
      <c r="H42" s="79"/>
      <c r="I42" s="79"/>
      <c r="J42" s="79"/>
    </row>
    <row r="43" spans="1:14" x14ac:dyDescent="0.2">
      <c r="A43" s="10"/>
      <c r="B43" s="10" t="s">
        <v>215</v>
      </c>
      <c r="C43" s="73">
        <f>(30000-F25)*C25/C26+F24</f>
        <v>35115.957446808512</v>
      </c>
      <c r="D43" s="10"/>
      <c r="E43" s="10"/>
      <c r="F43" s="10"/>
      <c r="G43" s="10"/>
      <c r="H43" s="10"/>
      <c r="I43" s="10"/>
    </row>
    <row r="44" spans="1:14" x14ac:dyDescent="0.2">
      <c r="A44" s="10"/>
      <c r="C44" s="10"/>
      <c r="D44" s="10"/>
      <c r="E44" s="10"/>
      <c r="F44" s="10"/>
      <c r="G44" s="10"/>
      <c r="H44" s="10"/>
      <c r="I44" s="10"/>
    </row>
    <row r="45" spans="1:14" x14ac:dyDescent="0.2">
      <c r="A45" s="10"/>
      <c r="B45" s="10" t="s">
        <v>216</v>
      </c>
      <c r="C45" s="10"/>
      <c r="D45" s="10"/>
      <c r="E45" s="10"/>
      <c r="F45" s="10"/>
      <c r="G45" s="10"/>
      <c r="H45" s="10"/>
      <c r="I45" s="10"/>
    </row>
    <row r="46" spans="1:14" x14ac:dyDescent="0.2">
      <c r="A46" s="10"/>
      <c r="B46" s="10" t="s">
        <v>217</v>
      </c>
      <c r="C46" s="80">
        <f>C43-30000</f>
        <v>5115.957446808512</v>
      </c>
      <c r="D46" s="10"/>
      <c r="E46" s="10"/>
      <c r="F46" s="10"/>
      <c r="G46" s="10"/>
      <c r="H46" s="10"/>
      <c r="I46" s="10"/>
    </row>
    <row r="47" spans="1:14" x14ac:dyDescent="0.2">
      <c r="A47" s="12"/>
      <c r="B47" s="10"/>
      <c r="C47" s="13"/>
      <c r="D47" s="10"/>
      <c r="E47" s="10"/>
      <c r="F47" s="10"/>
      <c r="G47" s="10"/>
      <c r="H47" s="10"/>
      <c r="I47" s="10"/>
    </row>
    <row r="48" spans="1:14" ht="48" customHeight="1" x14ac:dyDescent="0.2">
      <c r="A48" s="10"/>
      <c r="B48" s="79" t="s">
        <v>218</v>
      </c>
      <c r="C48" s="79"/>
      <c r="D48" s="79"/>
      <c r="E48" s="79"/>
      <c r="F48" s="79"/>
      <c r="G48" s="79"/>
      <c r="H48" s="79"/>
      <c r="I48" s="79"/>
      <c r="J48" s="79"/>
      <c r="L48" s="10"/>
      <c r="M48" s="13"/>
      <c r="N48" s="10"/>
    </row>
    <row r="49" spans="1:14" x14ac:dyDescent="0.2">
      <c r="A49" s="10"/>
      <c r="B49" s="10"/>
      <c r="C49" s="10"/>
      <c r="D49" s="10"/>
      <c r="E49" s="10"/>
      <c r="F49" s="10"/>
      <c r="G49" s="10"/>
      <c r="H49" s="10"/>
      <c r="I49" s="10"/>
      <c r="L49" s="14"/>
      <c r="M49" s="14"/>
      <c r="N49" s="14"/>
    </row>
    <row r="50" spans="1:14" x14ac:dyDescent="0.2">
      <c r="A50" s="10"/>
      <c r="B50" s="10"/>
      <c r="C50" s="10"/>
      <c r="D50" s="10"/>
      <c r="E50" s="10"/>
      <c r="F50" s="10"/>
      <c r="G50" s="10"/>
      <c r="H50" s="10"/>
      <c r="I50" s="10"/>
      <c r="L50" s="14"/>
      <c r="M50" s="14"/>
      <c r="N50" s="14"/>
    </row>
    <row r="51" spans="1:14" x14ac:dyDescent="0.2">
      <c r="A51" s="10"/>
      <c r="B51" s="10"/>
      <c r="C51" s="10"/>
      <c r="D51" s="10"/>
      <c r="E51" s="10"/>
      <c r="F51" s="10"/>
      <c r="G51" s="10"/>
      <c r="H51" s="10"/>
      <c r="I51" s="10"/>
      <c r="L51" s="14"/>
      <c r="M51" s="14"/>
      <c r="N51" s="14"/>
    </row>
    <row r="52" spans="1:14" x14ac:dyDescent="0.2">
      <c r="A52" s="10"/>
      <c r="B52" s="10"/>
      <c r="C52" s="10"/>
      <c r="D52" s="10"/>
      <c r="E52" s="10"/>
      <c r="F52" s="10"/>
      <c r="G52" s="10"/>
      <c r="H52" s="10"/>
      <c r="I52" s="10"/>
      <c r="L52" s="14"/>
      <c r="M52" s="14"/>
      <c r="N52" s="14"/>
    </row>
    <row r="53" spans="1:14" x14ac:dyDescent="0.2">
      <c r="A53" s="10"/>
      <c r="B53" s="10"/>
      <c r="C53" s="10"/>
      <c r="D53" s="10"/>
      <c r="E53" s="10"/>
      <c r="F53" s="10"/>
      <c r="G53" s="10"/>
      <c r="H53" s="10"/>
      <c r="I53" s="10"/>
      <c r="L53" s="14"/>
      <c r="M53" s="14"/>
      <c r="N53" s="14"/>
    </row>
    <row r="54" spans="1:14" x14ac:dyDescent="0.2">
      <c r="A54" s="10"/>
      <c r="B54" s="10"/>
      <c r="C54" s="10"/>
      <c r="D54" s="10"/>
      <c r="E54" s="10"/>
      <c r="F54" s="10"/>
      <c r="G54" s="10"/>
      <c r="H54" s="10"/>
      <c r="I54" s="10"/>
      <c r="L54" s="14"/>
      <c r="M54" s="14"/>
      <c r="N54" s="14"/>
    </row>
    <row r="55" spans="1:14" x14ac:dyDescent="0.2">
      <c r="A55" s="10"/>
      <c r="B55" s="10"/>
      <c r="C55" s="10"/>
      <c r="D55" s="10"/>
      <c r="E55" s="10"/>
      <c r="F55" s="10"/>
      <c r="G55" s="10"/>
      <c r="H55" s="10"/>
      <c r="I55" s="10"/>
      <c r="L55" s="14"/>
      <c r="M55" s="14"/>
      <c r="N55" s="14"/>
    </row>
    <row r="56" spans="1:14" x14ac:dyDescent="0.2">
      <c r="A56" s="10"/>
      <c r="B56" s="10"/>
      <c r="C56" s="10"/>
      <c r="D56" s="10"/>
      <c r="E56" s="10"/>
      <c r="F56" s="10"/>
      <c r="G56" s="10"/>
      <c r="H56" s="10"/>
      <c r="I56" s="10"/>
      <c r="L56" s="14"/>
      <c r="M56" s="14"/>
      <c r="N56" s="14"/>
    </row>
    <row r="57" spans="1:14" x14ac:dyDescent="0.2">
      <c r="A57" s="10"/>
      <c r="B57" s="10"/>
      <c r="C57" s="10"/>
      <c r="D57" s="10"/>
      <c r="E57" s="10"/>
      <c r="F57" s="10"/>
      <c r="G57" s="10"/>
      <c r="H57" s="10"/>
      <c r="I57" s="10"/>
      <c r="L57" s="14"/>
      <c r="M57" s="14"/>
      <c r="N57" s="14"/>
    </row>
    <row r="58" spans="1:14" x14ac:dyDescent="0.2">
      <c r="A58" s="10"/>
      <c r="B58" s="10"/>
      <c r="C58" s="10"/>
      <c r="D58" s="10"/>
      <c r="E58" s="10"/>
      <c r="F58" s="10"/>
      <c r="G58" s="10"/>
      <c r="H58" s="10"/>
      <c r="I58" s="10"/>
      <c r="L58" s="10"/>
      <c r="M58" s="13"/>
      <c r="N58" s="10"/>
    </row>
    <row r="59" spans="1:14" x14ac:dyDescent="0.2">
      <c r="A59" s="10"/>
      <c r="B59" s="10"/>
      <c r="C59" s="10"/>
      <c r="D59" s="10"/>
      <c r="E59" s="10"/>
      <c r="F59" s="10"/>
      <c r="G59" s="10"/>
      <c r="H59" s="10"/>
      <c r="I59" s="10"/>
      <c r="L59" s="14"/>
      <c r="M59" s="14"/>
      <c r="N59" s="14"/>
    </row>
    <row r="60" spans="1:14" x14ac:dyDescent="0.2">
      <c r="A60" s="10"/>
      <c r="B60" s="10"/>
      <c r="C60" s="10"/>
      <c r="D60" s="10"/>
      <c r="E60" s="10"/>
      <c r="F60" s="10"/>
      <c r="G60" s="10"/>
      <c r="H60" s="10"/>
      <c r="I60" s="10"/>
      <c r="L60" s="14"/>
      <c r="M60" s="14"/>
      <c r="N60" s="14"/>
    </row>
    <row r="61" spans="1:14" x14ac:dyDescent="0.2">
      <c r="A61" s="10"/>
      <c r="B61" s="10"/>
      <c r="C61" s="10"/>
      <c r="D61" s="10"/>
      <c r="E61" s="10"/>
      <c r="F61" s="10"/>
      <c r="G61" s="10"/>
      <c r="H61" s="10"/>
      <c r="I61" s="10"/>
      <c r="L61" s="14"/>
      <c r="M61" s="14"/>
      <c r="N61" s="14"/>
    </row>
    <row r="62" spans="1:14" x14ac:dyDescent="0.2">
      <c r="A62" s="10"/>
      <c r="B62" s="10"/>
      <c r="C62" s="10"/>
      <c r="D62" s="10"/>
      <c r="E62" s="10"/>
      <c r="F62" s="10"/>
      <c r="G62" s="10"/>
      <c r="H62" s="10"/>
      <c r="I62" s="10"/>
      <c r="L62" s="14"/>
      <c r="M62" s="14"/>
      <c r="N62" s="14"/>
    </row>
    <row r="63" spans="1:14" x14ac:dyDescent="0.2">
      <c r="A63" s="10"/>
      <c r="B63" s="10"/>
      <c r="C63" s="10"/>
      <c r="D63" s="10"/>
      <c r="E63" s="10"/>
      <c r="F63" s="10"/>
      <c r="G63" s="10"/>
      <c r="H63" s="10"/>
      <c r="I63" s="10"/>
      <c r="L63" s="14"/>
      <c r="M63" s="14"/>
      <c r="N63" s="14"/>
    </row>
    <row r="64" spans="1:14" x14ac:dyDescent="0.2">
      <c r="A64" s="10"/>
      <c r="B64" s="10"/>
      <c r="C64" s="10"/>
      <c r="D64" s="10"/>
      <c r="E64" s="10"/>
      <c r="F64" s="10"/>
      <c r="G64" s="10"/>
      <c r="H64" s="10"/>
      <c r="I64" s="10"/>
      <c r="L64" s="14"/>
      <c r="M64" s="14"/>
      <c r="N64" s="14"/>
    </row>
    <row r="65" spans="1:14" x14ac:dyDescent="0.2">
      <c r="A65" s="10"/>
      <c r="B65" s="10"/>
      <c r="C65" s="10"/>
      <c r="D65" s="10"/>
      <c r="E65" s="10"/>
      <c r="F65" s="10"/>
      <c r="G65" s="10"/>
      <c r="H65" s="10"/>
      <c r="I65" s="10"/>
      <c r="L65" s="14"/>
      <c r="M65" s="14"/>
      <c r="N65" s="14"/>
    </row>
    <row r="66" spans="1:14" x14ac:dyDescent="0.2">
      <c r="A66" s="10"/>
      <c r="B66" s="10"/>
      <c r="C66" s="10"/>
      <c r="D66" s="10"/>
      <c r="E66" s="10"/>
      <c r="F66" s="10"/>
      <c r="G66" s="10"/>
      <c r="H66" s="10"/>
      <c r="I66" s="10"/>
      <c r="L66" s="14"/>
      <c r="M66" s="14"/>
      <c r="N66" s="14"/>
    </row>
    <row r="67" spans="1:14" x14ac:dyDescent="0.2">
      <c r="A67" s="10"/>
      <c r="B67" s="10"/>
      <c r="C67" s="10"/>
      <c r="D67" s="10"/>
      <c r="E67" s="10"/>
      <c r="F67" s="10"/>
      <c r="G67" s="10"/>
      <c r="H67" s="10"/>
      <c r="I67" s="10"/>
      <c r="L67" s="14"/>
      <c r="M67" s="14"/>
      <c r="N67" s="14"/>
    </row>
    <row r="68" spans="1:14" x14ac:dyDescent="0.2">
      <c r="A68" s="10"/>
      <c r="B68" s="10"/>
      <c r="C68" s="10"/>
      <c r="D68" s="10"/>
      <c r="E68" s="10"/>
      <c r="F68" s="10"/>
      <c r="G68" s="10"/>
      <c r="H68" s="10"/>
      <c r="I68" s="10"/>
      <c r="L68" s="10"/>
      <c r="M68" s="13"/>
      <c r="N68" s="10"/>
    </row>
    <row r="69" spans="1:14" x14ac:dyDescent="0.2">
      <c r="A69" s="10"/>
      <c r="B69" s="10"/>
      <c r="C69" s="10"/>
      <c r="D69" s="10"/>
      <c r="E69" s="10"/>
      <c r="F69" s="10"/>
      <c r="G69" s="10"/>
      <c r="H69" s="10"/>
      <c r="I69" s="10"/>
      <c r="L69" s="14"/>
      <c r="M69" s="14"/>
      <c r="N69" s="14"/>
    </row>
    <row r="70" spans="1:14" x14ac:dyDescent="0.2">
      <c r="A70" s="10"/>
      <c r="B70" s="10"/>
      <c r="C70" s="10"/>
      <c r="D70" s="10"/>
      <c r="E70" s="10"/>
      <c r="F70" s="10"/>
      <c r="G70" s="10"/>
      <c r="H70" s="10"/>
      <c r="I70" s="10"/>
      <c r="L70" s="14"/>
      <c r="M70" s="14"/>
      <c r="N70" s="14"/>
    </row>
    <row r="71" spans="1:14" x14ac:dyDescent="0.2">
      <c r="A71" s="10"/>
      <c r="B71" s="10"/>
      <c r="C71" s="10"/>
      <c r="D71" s="10"/>
      <c r="E71" s="10"/>
      <c r="F71" s="10"/>
      <c r="G71" s="10"/>
      <c r="H71" s="10"/>
      <c r="I71" s="10"/>
      <c r="L71" s="14"/>
      <c r="M71" s="14"/>
      <c r="N71" s="14"/>
    </row>
    <row r="72" spans="1:14" x14ac:dyDescent="0.2">
      <c r="A72" s="10"/>
      <c r="B72" s="10"/>
      <c r="C72" s="10"/>
      <c r="D72" s="10"/>
      <c r="E72" s="10"/>
      <c r="F72" s="10"/>
      <c r="G72" s="10"/>
      <c r="H72" s="10"/>
      <c r="I72" s="10"/>
      <c r="L72" s="14"/>
      <c r="M72" s="14"/>
      <c r="N72" s="14"/>
    </row>
    <row r="73" spans="1:14" x14ac:dyDescent="0.2">
      <c r="A73" s="10"/>
      <c r="B73" s="10"/>
      <c r="C73" s="10"/>
      <c r="D73" s="10"/>
      <c r="E73" s="10"/>
      <c r="F73" s="10"/>
      <c r="G73" s="10"/>
      <c r="H73" s="10"/>
      <c r="I73" s="10"/>
      <c r="L73" s="14"/>
      <c r="M73" s="14"/>
      <c r="N73" s="14"/>
    </row>
    <row r="74" spans="1:14" x14ac:dyDescent="0.2">
      <c r="A74" s="10"/>
      <c r="B74" s="10"/>
      <c r="C74" s="10"/>
      <c r="D74" s="10"/>
      <c r="E74" s="10"/>
      <c r="F74" s="10"/>
      <c r="G74" s="10"/>
      <c r="H74" s="10"/>
      <c r="I74" s="10"/>
      <c r="L74" s="14"/>
      <c r="M74" s="14"/>
      <c r="N74" s="14"/>
    </row>
    <row r="75" spans="1:14" x14ac:dyDescent="0.2">
      <c r="A75" s="10"/>
      <c r="B75" s="10"/>
      <c r="C75" s="10"/>
      <c r="D75" s="10"/>
      <c r="E75" s="10"/>
      <c r="F75" s="10"/>
      <c r="G75" s="10"/>
      <c r="H75" s="10"/>
      <c r="I75" s="10"/>
      <c r="L75" s="14"/>
      <c r="M75" s="14"/>
      <c r="N75" s="14"/>
    </row>
    <row r="76" spans="1:14" x14ac:dyDescent="0.2">
      <c r="A76" s="10"/>
      <c r="B76" s="10"/>
      <c r="C76" s="10"/>
      <c r="D76" s="10"/>
      <c r="E76" s="10"/>
      <c r="F76" s="10"/>
      <c r="G76" s="10"/>
      <c r="H76" s="10"/>
      <c r="I76" s="10"/>
      <c r="L76" s="14"/>
      <c r="M76" s="14"/>
      <c r="N76" s="14"/>
    </row>
    <row r="77" spans="1:14" x14ac:dyDescent="0.2">
      <c r="A77" s="10"/>
      <c r="B77" s="10"/>
      <c r="C77" s="10"/>
      <c r="D77" s="10"/>
      <c r="E77" s="10"/>
      <c r="F77" s="10"/>
      <c r="G77" s="10"/>
      <c r="H77" s="10"/>
      <c r="I77" s="10"/>
      <c r="L77" s="14"/>
      <c r="M77" s="14"/>
      <c r="N77" s="14"/>
    </row>
    <row r="78" spans="1:14" x14ac:dyDescent="0.2">
      <c r="A78" s="10"/>
      <c r="B78" s="10"/>
      <c r="C78" s="10"/>
      <c r="D78" s="10"/>
      <c r="E78" s="10"/>
      <c r="F78" s="10"/>
      <c r="G78" s="10"/>
      <c r="H78" s="10"/>
      <c r="I78" s="10"/>
      <c r="L78" s="10"/>
      <c r="M78" s="13"/>
      <c r="N78" s="10"/>
    </row>
    <row r="79" spans="1:14" x14ac:dyDescent="0.2">
      <c r="A79" s="10"/>
      <c r="B79" s="10"/>
      <c r="C79" s="10"/>
      <c r="D79" s="10"/>
      <c r="E79" s="10"/>
      <c r="F79" s="10"/>
      <c r="G79" s="10"/>
      <c r="H79" s="10"/>
      <c r="I79" s="10"/>
      <c r="L79" s="14"/>
      <c r="M79" s="14"/>
      <c r="N79" s="14"/>
    </row>
    <row r="80" spans="1:14" x14ac:dyDescent="0.2">
      <c r="A80" s="10"/>
      <c r="B80" s="10"/>
      <c r="C80" s="10"/>
      <c r="D80" s="10"/>
      <c r="E80" s="10"/>
      <c r="F80" s="10"/>
      <c r="G80" s="10"/>
      <c r="H80" s="10"/>
      <c r="I80" s="10"/>
      <c r="L80" s="14"/>
      <c r="M80" s="14"/>
      <c r="N80" s="14"/>
    </row>
    <row r="81" spans="1:65" x14ac:dyDescent="0.2">
      <c r="A81" s="10"/>
      <c r="B81" s="10"/>
      <c r="C81" s="10"/>
      <c r="D81" s="10"/>
      <c r="E81" s="10"/>
      <c r="F81" s="10"/>
      <c r="G81" s="10"/>
      <c r="H81" s="10"/>
      <c r="I81" s="10"/>
      <c r="L81" s="14"/>
      <c r="M81" s="14"/>
      <c r="N81" s="14"/>
    </row>
    <row r="82" spans="1:65" x14ac:dyDescent="0.2">
      <c r="A82" s="10"/>
      <c r="B82" s="10"/>
      <c r="C82" s="10"/>
      <c r="D82" s="10"/>
      <c r="E82" s="10"/>
      <c r="F82" s="10"/>
      <c r="G82" s="10"/>
      <c r="H82" s="10"/>
      <c r="I82" s="10"/>
      <c r="L82" s="14"/>
      <c r="M82" s="14"/>
      <c r="N82" s="14"/>
    </row>
    <row r="83" spans="1:65" x14ac:dyDescent="0.2">
      <c r="A83" s="10"/>
      <c r="B83" s="10"/>
      <c r="C83" s="10"/>
      <c r="D83" s="10"/>
      <c r="E83" s="10"/>
      <c r="F83" s="10"/>
      <c r="G83" s="10"/>
      <c r="H83" s="10"/>
      <c r="I83" s="10"/>
      <c r="L83" s="14"/>
      <c r="M83" s="14"/>
      <c r="N83" s="14"/>
    </row>
    <row r="84" spans="1:65" x14ac:dyDescent="0.2">
      <c r="A84" s="10"/>
      <c r="B84" s="10"/>
      <c r="C84" s="10"/>
      <c r="D84" s="10"/>
      <c r="E84" s="10"/>
      <c r="F84" s="10"/>
      <c r="G84" s="10"/>
      <c r="H84" s="10"/>
      <c r="I84" s="10"/>
      <c r="L84" s="14"/>
      <c r="M84" s="14"/>
      <c r="N84" s="14"/>
    </row>
    <row r="85" spans="1:65" x14ac:dyDescent="0.2">
      <c r="A85" s="10"/>
      <c r="B85" s="10"/>
      <c r="C85" s="10"/>
      <c r="D85" s="10"/>
      <c r="E85" s="10"/>
      <c r="F85" s="10"/>
      <c r="G85" s="10"/>
      <c r="H85" s="10"/>
      <c r="I85" s="10"/>
      <c r="L85" s="14"/>
      <c r="M85" s="14"/>
      <c r="N85" s="14"/>
    </row>
    <row r="86" spans="1:65" x14ac:dyDescent="0.2">
      <c r="A86" s="10"/>
      <c r="B86" s="10"/>
      <c r="C86" s="10"/>
      <c r="D86" s="10"/>
      <c r="E86" s="10"/>
      <c r="F86" s="10"/>
      <c r="G86" s="10"/>
      <c r="H86" s="10"/>
      <c r="I86" s="10"/>
      <c r="L86" s="14"/>
      <c r="M86" s="14"/>
      <c r="N86" s="14"/>
    </row>
    <row r="87" spans="1:65" x14ac:dyDescent="0.2">
      <c r="A87" s="10"/>
      <c r="B87" s="10"/>
      <c r="C87" s="10"/>
      <c r="D87" s="10"/>
      <c r="E87" s="10"/>
      <c r="F87" s="10"/>
      <c r="G87" s="10"/>
      <c r="H87" s="10"/>
      <c r="I87" s="10"/>
      <c r="L87" s="14"/>
      <c r="M87" s="14"/>
      <c r="N87" s="14"/>
    </row>
    <row r="88" spans="1:65" x14ac:dyDescent="0.2">
      <c r="A88" s="10"/>
      <c r="B88" s="10"/>
      <c r="C88" s="10"/>
      <c r="D88" s="10"/>
      <c r="E88" s="10"/>
      <c r="F88" s="10"/>
      <c r="G88" s="10"/>
      <c r="H88" s="10"/>
      <c r="I88" s="10"/>
      <c r="L88" s="10"/>
      <c r="M88" s="13"/>
      <c r="N88" s="10"/>
    </row>
    <row r="89" spans="1:65" x14ac:dyDescent="0.2">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row>
    <row r="90" spans="1:65"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row>
    <row r="91" spans="1:65" x14ac:dyDescent="0.2">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row>
    <row r="92" spans="1:65" x14ac:dyDescent="0.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row>
    <row r="93" spans="1:65" x14ac:dyDescent="0.2">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row>
    <row r="94" spans="1:65"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row>
    <row r="95" spans="1:65"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row>
    <row r="96" spans="1:65"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row>
    <row r="97" spans="1:65"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row>
    <row r="98" spans="1:65"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row>
    <row r="99" spans="1:65"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row>
    <row r="100" spans="1:65"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row>
    <row r="101" spans="1:65"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row>
    <row r="102" spans="1:65"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row>
    <row r="103" spans="1:65"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row>
    <row r="104" spans="1:65"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row>
    <row r="105" spans="1:65"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row>
    <row r="106" spans="1:65"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row>
    <row r="107" spans="1:65"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row>
    <row r="108" spans="1:65"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row>
    <row r="109" spans="1:65"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row>
    <row r="110" spans="1:65"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row>
    <row r="111" spans="1:65"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row>
    <row r="112" spans="1:65"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row>
    <row r="113" spans="1:65"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row>
    <row r="114" spans="1:65"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row>
    <row r="115" spans="1:65"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row>
    <row r="116" spans="1:65"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row>
    <row r="117" spans="1:65"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row>
    <row r="118" spans="1:65"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row>
    <row r="119" spans="1:65"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row>
    <row r="120" spans="1:65"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row>
    <row r="121" spans="1:65"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row>
    <row r="122" spans="1:65"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row>
    <row r="123" spans="1:65"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row>
    <row r="124" spans="1:65"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row>
    <row r="125" spans="1:65"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row>
    <row r="126" spans="1:65"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row>
    <row r="127" spans="1:65"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row>
    <row r="128" spans="1:65"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row>
    <row r="129" spans="1:65"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row>
    <row r="130" spans="1:65"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row>
    <row r="131" spans="1:65"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row>
    <row r="132" spans="1:65"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row>
    <row r="133" spans="1:65"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row>
    <row r="134" spans="1:65"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row>
    <row r="135" spans="1:65"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row>
    <row r="136" spans="1:65"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row>
    <row r="137" spans="1:65"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row>
    <row r="138" spans="1:65"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row>
    <row r="139" spans="1:65"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row>
    <row r="140" spans="1:65"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row>
    <row r="141" spans="1:65"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row>
    <row r="142" spans="1:65"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row>
    <row r="143" spans="1:65"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row>
    <row r="144" spans="1:65"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row>
    <row r="145" spans="1:65"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row>
    <row r="146" spans="1:65"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row>
    <row r="147" spans="1:65"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row>
    <row r="148" spans="1:65"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row>
    <row r="149" spans="1:65"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row>
    <row r="150" spans="1:65"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row>
    <row r="151" spans="1:65"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row>
    <row r="152" spans="1:65"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row>
    <row r="153" spans="1:65"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row>
    <row r="154" spans="1:65"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row>
    <row r="155" spans="1:65"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row>
    <row r="156" spans="1:65"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row>
    <row r="157" spans="1:65"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row>
    <row r="158" spans="1:65"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row>
    <row r="159" spans="1:65"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row>
    <row r="160" spans="1:65"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row>
    <row r="161" spans="1:65"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row>
    <row r="162" spans="1:65"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row>
    <row r="163" spans="1:65"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row>
    <row r="164" spans="1:65"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row>
    <row r="165" spans="1:65"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row>
    <row r="166" spans="1:65"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row>
    <row r="167" spans="1:65"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row>
    <row r="168" spans="1:65"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row>
    <row r="169" spans="1:65"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row>
    <row r="170" spans="1:65"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row>
    <row r="171" spans="1:65"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row>
    <row r="172" spans="1:65"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row>
    <row r="173" spans="1:65"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row>
    <row r="174" spans="1:65"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row>
    <row r="175" spans="1:65"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row>
    <row r="176" spans="1:65"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row>
    <row r="177" spans="1:65"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row>
    <row r="178" spans="1:65"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row>
    <row r="179" spans="1:65"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row>
    <row r="180" spans="1:65"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row>
    <row r="181" spans="1:65"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row>
    <row r="182" spans="1:65"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row>
    <row r="183" spans="1:65"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row>
    <row r="184" spans="1:65"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row>
    <row r="185" spans="1:65"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row>
    <row r="186" spans="1:65"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row>
    <row r="187" spans="1:65"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row>
    <row r="188" spans="1:65"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row>
    <row r="189" spans="1:65"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row>
    <row r="190" spans="1:65"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row>
  </sheetData>
  <mergeCells count="2">
    <mergeCell ref="B42:J42"/>
    <mergeCell ref="B48:J4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889FB-38B8-A54B-960D-933D380AA1BC}">
  <dimension ref="A1:BM192"/>
  <sheetViews>
    <sheetView zoomScale="130" zoomScaleNormal="130" workbookViewId="0"/>
  </sheetViews>
  <sheetFormatPr baseColWidth="10" defaultRowHeight="16" x14ac:dyDescent="0.2"/>
  <cols>
    <col min="1" max="1" width="10.83203125" style="4"/>
    <col min="2" max="2" width="13.1640625" style="4" customWidth="1"/>
    <col min="3" max="3" width="10.83203125" style="4"/>
    <col min="4" max="4" width="15.6640625" style="4" customWidth="1"/>
    <col min="5" max="16384" width="10.83203125" style="4"/>
  </cols>
  <sheetData>
    <row r="1" spans="1:10" ht="19" x14ac:dyDescent="0.25">
      <c r="A1" s="1" t="s">
        <v>134</v>
      </c>
      <c r="B1" s="2"/>
      <c r="C1" s="2"/>
      <c r="D1" s="2"/>
      <c r="E1" s="2"/>
      <c r="F1" s="2"/>
      <c r="G1" s="2"/>
      <c r="H1" s="2"/>
      <c r="I1" s="2"/>
      <c r="J1" s="3"/>
    </row>
    <row r="2" spans="1:10" x14ac:dyDescent="0.2">
      <c r="A2" s="5"/>
      <c r="B2" s="2"/>
      <c r="C2" s="2"/>
      <c r="D2" s="2"/>
      <c r="E2" s="2"/>
      <c r="F2" s="2"/>
      <c r="G2" s="2"/>
      <c r="H2" s="2"/>
      <c r="I2" s="2"/>
      <c r="J2" s="3"/>
    </row>
    <row r="3" spans="1:10" x14ac:dyDescent="0.2">
      <c r="A3" s="5"/>
      <c r="B3" s="2" t="s">
        <v>152</v>
      </c>
      <c r="C3" s="2"/>
      <c r="D3" s="2"/>
      <c r="E3" s="2"/>
      <c r="F3" s="2"/>
      <c r="G3" s="2"/>
      <c r="H3" s="2"/>
      <c r="I3" s="2"/>
      <c r="J3" s="3"/>
    </row>
    <row r="4" spans="1:10" x14ac:dyDescent="0.2">
      <c r="A4" s="5"/>
      <c r="B4" s="2"/>
      <c r="C4" s="2"/>
      <c r="D4" s="2"/>
      <c r="E4" s="2"/>
      <c r="F4" s="2"/>
      <c r="G4" s="2"/>
      <c r="H4" s="2"/>
      <c r="I4" s="2"/>
      <c r="J4" s="3"/>
    </row>
    <row r="5" spans="1:10" x14ac:dyDescent="0.2">
      <c r="A5" s="5"/>
      <c r="B5" s="2"/>
      <c r="C5" s="78" t="s">
        <v>153</v>
      </c>
      <c r="D5" s="78"/>
      <c r="E5" s="78"/>
      <c r="F5" s="2"/>
      <c r="G5" s="2"/>
      <c r="H5" s="2"/>
      <c r="I5" s="2"/>
      <c r="J5" s="3"/>
    </row>
    <row r="6" spans="1:10" ht="34" x14ac:dyDescent="0.2">
      <c r="A6" s="5"/>
      <c r="B6" s="2"/>
      <c r="C6" s="18" t="s">
        <v>8</v>
      </c>
      <c r="D6" s="17" t="s">
        <v>9</v>
      </c>
      <c r="E6" s="17" t="s">
        <v>10</v>
      </c>
      <c r="F6" s="2"/>
      <c r="G6" s="2"/>
      <c r="H6" s="2"/>
      <c r="I6" s="2"/>
      <c r="J6" s="3"/>
    </row>
    <row r="7" spans="1:10" x14ac:dyDescent="0.2">
      <c r="A7" s="5"/>
      <c r="B7" s="2"/>
      <c r="C7" s="19">
        <v>2009</v>
      </c>
      <c r="D7" s="15">
        <v>1800</v>
      </c>
      <c r="E7" s="15">
        <v>2600</v>
      </c>
      <c r="F7" s="2"/>
      <c r="G7" s="2"/>
      <c r="H7" s="2"/>
      <c r="I7" s="2"/>
      <c r="J7" s="3"/>
    </row>
    <row r="8" spans="1:10" x14ac:dyDescent="0.2">
      <c r="A8" s="5"/>
      <c r="B8" s="2"/>
      <c r="C8" s="19">
        <v>2010</v>
      </c>
      <c r="D8" s="15">
        <v>2400</v>
      </c>
      <c r="E8" s="15">
        <v>2950</v>
      </c>
      <c r="F8" s="2"/>
      <c r="G8" s="2"/>
      <c r="H8" s="2"/>
      <c r="I8" s="2"/>
      <c r="J8" s="3"/>
    </row>
    <row r="9" spans="1:10" x14ac:dyDescent="0.2">
      <c r="A9" s="5"/>
      <c r="B9" s="2"/>
      <c r="C9" s="19">
        <v>2011</v>
      </c>
      <c r="D9" s="15">
        <v>2000</v>
      </c>
      <c r="E9" s="15">
        <v>2150</v>
      </c>
      <c r="F9" s="2"/>
      <c r="G9" s="2"/>
      <c r="H9" s="2"/>
      <c r="I9" s="2"/>
      <c r="J9" s="3"/>
    </row>
    <row r="10" spans="1:10" x14ac:dyDescent="0.2">
      <c r="A10" s="5"/>
      <c r="B10" s="2"/>
      <c r="C10" s="19">
        <v>2012</v>
      </c>
      <c r="D10" s="15">
        <v>1950</v>
      </c>
      <c r="E10" s="15"/>
      <c r="F10" s="2"/>
      <c r="G10" s="2"/>
      <c r="H10" s="2"/>
      <c r="I10" s="2"/>
      <c r="J10" s="3"/>
    </row>
    <row r="11" spans="1:10" x14ac:dyDescent="0.2">
      <c r="A11" s="5"/>
      <c r="B11" s="2"/>
      <c r="C11" s="2"/>
      <c r="D11" s="2"/>
      <c r="E11" s="2"/>
      <c r="F11" s="2"/>
      <c r="G11" s="2"/>
      <c r="H11" s="2"/>
      <c r="I11" s="2"/>
      <c r="J11" s="3"/>
    </row>
    <row r="12" spans="1:10" x14ac:dyDescent="0.2">
      <c r="A12" s="5"/>
      <c r="B12" s="40" t="s">
        <v>154</v>
      </c>
      <c r="C12" s="2"/>
      <c r="D12" s="2"/>
      <c r="E12" s="2"/>
      <c r="F12" s="2"/>
      <c r="G12" s="2"/>
      <c r="H12" s="2"/>
      <c r="I12" s="2"/>
      <c r="J12" s="3"/>
    </row>
    <row r="13" spans="1:10" x14ac:dyDescent="0.2">
      <c r="A13" s="5"/>
      <c r="B13" s="2"/>
      <c r="C13" s="2"/>
      <c r="D13" s="2"/>
      <c r="E13" s="2"/>
      <c r="F13" s="2"/>
      <c r="G13" s="2"/>
      <c r="H13" s="2"/>
      <c r="I13" s="2"/>
      <c r="J13" s="3"/>
    </row>
    <row r="14" spans="1:10" x14ac:dyDescent="0.2">
      <c r="A14" s="5"/>
      <c r="B14" s="40" t="s">
        <v>155</v>
      </c>
      <c r="C14" s="2"/>
      <c r="D14" s="2"/>
      <c r="E14" s="2"/>
      <c r="F14" s="2"/>
      <c r="G14" s="2"/>
      <c r="H14" s="2"/>
      <c r="I14" s="2"/>
      <c r="J14" s="3"/>
    </row>
    <row r="15" spans="1:10" x14ac:dyDescent="0.2">
      <c r="A15" s="5"/>
      <c r="B15" s="2"/>
      <c r="C15" s="2"/>
      <c r="D15" s="2"/>
      <c r="E15" s="2"/>
      <c r="F15" s="2"/>
      <c r="G15" s="2"/>
      <c r="H15" s="2"/>
      <c r="I15" s="2"/>
      <c r="J15" s="3"/>
    </row>
    <row r="16" spans="1:10" x14ac:dyDescent="0.2">
      <c r="A16" s="5"/>
      <c r="B16" s="2" t="s">
        <v>0</v>
      </c>
      <c r="C16" s="2"/>
      <c r="D16" s="2"/>
      <c r="E16" s="2"/>
      <c r="F16" s="2"/>
      <c r="G16" s="2"/>
      <c r="H16" s="2"/>
      <c r="I16" s="2"/>
      <c r="J16" s="3"/>
    </row>
    <row r="17" spans="1:12" x14ac:dyDescent="0.2">
      <c r="A17" s="5"/>
      <c r="B17" s="2" t="s">
        <v>156</v>
      </c>
      <c r="C17" s="2"/>
      <c r="D17" s="2"/>
      <c r="E17" s="2"/>
      <c r="F17" s="2"/>
      <c r="G17" s="2"/>
      <c r="H17" s="2"/>
      <c r="I17" s="2"/>
      <c r="J17" s="3"/>
    </row>
    <row r="18" spans="1:12" x14ac:dyDescent="0.2">
      <c r="A18" s="5"/>
      <c r="B18" s="2"/>
      <c r="C18" s="2"/>
      <c r="D18" s="2"/>
      <c r="E18" s="2"/>
      <c r="F18" s="2"/>
      <c r="G18" s="2"/>
      <c r="H18" s="2"/>
      <c r="I18" s="2"/>
      <c r="J18" s="3"/>
    </row>
    <row r="19" spans="1:12" x14ac:dyDescent="0.2">
      <c r="A19" s="5"/>
      <c r="B19" s="2" t="s">
        <v>1</v>
      </c>
      <c r="C19" s="2"/>
      <c r="D19" s="2"/>
      <c r="E19" s="2"/>
      <c r="F19" s="2"/>
      <c r="G19" s="2"/>
      <c r="H19" s="2"/>
      <c r="I19" s="2"/>
      <c r="J19" s="3"/>
    </row>
    <row r="20" spans="1:12" x14ac:dyDescent="0.2">
      <c r="A20" s="5"/>
      <c r="B20" s="2" t="s">
        <v>157</v>
      </c>
      <c r="C20" s="2"/>
      <c r="D20" s="2"/>
      <c r="E20" s="2"/>
      <c r="F20" s="2"/>
      <c r="G20" s="2"/>
      <c r="H20" s="2"/>
      <c r="I20" s="2"/>
      <c r="J20" s="3"/>
    </row>
    <row r="21" spans="1:12" x14ac:dyDescent="0.2">
      <c r="A21" s="5"/>
      <c r="B21" s="2" t="s">
        <v>158</v>
      </c>
      <c r="C21" s="2"/>
      <c r="D21" s="2"/>
      <c r="E21" s="2"/>
      <c r="F21" s="2"/>
      <c r="G21" s="2"/>
      <c r="H21" s="2"/>
      <c r="I21" s="2"/>
      <c r="J21" s="3"/>
    </row>
    <row r="22" spans="1:12" x14ac:dyDescent="0.2">
      <c r="A22" s="5"/>
      <c r="B22" s="2" t="s">
        <v>159</v>
      </c>
      <c r="C22" s="2"/>
      <c r="D22" s="2"/>
      <c r="E22" s="2"/>
      <c r="F22" s="2"/>
      <c r="G22" s="2"/>
      <c r="H22" s="2"/>
      <c r="I22" s="2"/>
      <c r="J22" s="3"/>
    </row>
    <row r="23" spans="1:12" x14ac:dyDescent="0.2">
      <c r="A23" s="5"/>
      <c r="B23" s="2"/>
      <c r="C23" s="2"/>
      <c r="D23" s="2"/>
      <c r="E23" s="2"/>
      <c r="F23" s="2"/>
      <c r="G23" s="2"/>
      <c r="H23" s="2"/>
      <c r="I23" s="2"/>
      <c r="J23" s="3"/>
    </row>
    <row r="24" spans="1:12" ht="17" thickBot="1" x14ac:dyDescent="0.25">
      <c r="A24" s="6"/>
      <c r="B24" s="7"/>
      <c r="C24" s="8"/>
      <c r="D24" s="8"/>
      <c r="E24" s="8"/>
      <c r="F24" s="7"/>
      <c r="G24" s="7"/>
      <c r="H24" s="7"/>
      <c r="I24" s="7"/>
      <c r="J24" s="9"/>
    </row>
    <row r="25" spans="1:12" x14ac:dyDescent="0.2">
      <c r="A25" s="10"/>
      <c r="B25" s="10"/>
      <c r="C25" s="10"/>
      <c r="D25" s="10"/>
      <c r="E25" s="10"/>
      <c r="F25" s="10"/>
      <c r="G25" s="10"/>
      <c r="H25" s="10"/>
      <c r="I25" s="10"/>
    </row>
    <row r="26" spans="1:12" ht="19" x14ac:dyDescent="0.25">
      <c r="A26" s="11" t="s">
        <v>2</v>
      </c>
      <c r="B26" s="10"/>
      <c r="C26" s="10"/>
      <c r="D26" s="10"/>
      <c r="E26" s="10"/>
      <c r="F26" s="10"/>
      <c r="G26" s="10"/>
      <c r="H26" s="10"/>
      <c r="I26" s="10"/>
    </row>
    <row r="27" spans="1:12" x14ac:dyDescent="0.2">
      <c r="A27" s="12" t="s">
        <v>3</v>
      </c>
      <c r="B27" s="10"/>
      <c r="C27" s="13"/>
      <c r="D27" s="10"/>
      <c r="E27" s="10"/>
      <c r="F27" s="10"/>
      <c r="G27" s="10"/>
      <c r="H27" s="10"/>
      <c r="I27" s="10"/>
    </row>
    <row r="28" spans="1:12" x14ac:dyDescent="0.2">
      <c r="A28" s="10"/>
      <c r="B28" s="61" t="s">
        <v>32</v>
      </c>
      <c r="C28" s="59" t="s">
        <v>160</v>
      </c>
      <c r="D28" s="59" t="s">
        <v>161</v>
      </c>
      <c r="E28"/>
      <c r="F28" s="50" t="s">
        <v>15</v>
      </c>
      <c r="G28" s="50" t="s">
        <v>16</v>
      </c>
      <c r="H28" s="10"/>
      <c r="I28" s="10"/>
    </row>
    <row r="29" spans="1:12" x14ac:dyDescent="0.2">
      <c r="A29" s="10"/>
      <c r="B29" s="60">
        <f>C7</f>
        <v>2009</v>
      </c>
      <c r="C29" s="58">
        <f>D7</f>
        <v>1800</v>
      </c>
      <c r="D29" s="58">
        <f>E7*1.1</f>
        <v>2860.0000000000005</v>
      </c>
      <c r="E29" s="26"/>
      <c r="F29" s="57">
        <f>C29^2</f>
        <v>3240000</v>
      </c>
      <c r="G29" s="57">
        <f>C29*D29</f>
        <v>5148000.0000000009</v>
      </c>
      <c r="H29" s="10"/>
      <c r="I29" s="10"/>
      <c r="L29" s="14"/>
    </row>
    <row r="30" spans="1:12" x14ac:dyDescent="0.2">
      <c r="A30" s="10"/>
      <c r="B30" s="60">
        <v>2012</v>
      </c>
      <c r="C30" s="58">
        <f>D8</f>
        <v>2400</v>
      </c>
      <c r="D30" s="58">
        <f>E8*1.1</f>
        <v>3245.0000000000005</v>
      </c>
      <c r="E30" s="26"/>
      <c r="F30" s="57">
        <f>C30^2</f>
        <v>5760000</v>
      </c>
      <c r="G30" s="57">
        <f>C30*D30</f>
        <v>7788000.0000000009</v>
      </c>
      <c r="H30" s="10"/>
      <c r="I30" s="10"/>
      <c r="L30" s="14"/>
    </row>
    <row r="31" spans="1:12" x14ac:dyDescent="0.2">
      <c r="A31" s="10"/>
      <c r="B31" s="60">
        <v>2013</v>
      </c>
      <c r="C31" s="58">
        <f>D9</f>
        <v>2000</v>
      </c>
      <c r="D31" s="58">
        <f>E9*1.1</f>
        <v>2365</v>
      </c>
      <c r="E31" s="26"/>
      <c r="F31" s="57">
        <f>C31^2</f>
        <v>4000000</v>
      </c>
      <c r="G31" s="57">
        <f>C31*D31</f>
        <v>4730000</v>
      </c>
      <c r="H31" s="10"/>
      <c r="I31" s="10"/>
      <c r="L31" s="14"/>
    </row>
    <row r="32" spans="1:12" x14ac:dyDescent="0.2">
      <c r="A32" s="10"/>
      <c r="B32" s="10"/>
      <c r="C32" s="10"/>
      <c r="D32" s="10"/>
      <c r="E32" s="26"/>
      <c r="F32" s="26"/>
      <c r="G32" s="26"/>
      <c r="H32" s="10"/>
      <c r="I32" s="10"/>
      <c r="L32" s="14"/>
    </row>
    <row r="33" spans="1:12" x14ac:dyDescent="0.2">
      <c r="A33" s="10"/>
      <c r="B33" s="10"/>
      <c r="C33" s="10"/>
      <c r="D33" s="10"/>
      <c r="E33" s="10"/>
      <c r="F33" s="10"/>
      <c r="G33" s="10"/>
      <c r="H33" s="10"/>
      <c r="I33" s="10"/>
      <c r="L33" s="14"/>
    </row>
    <row r="34" spans="1:12" x14ac:dyDescent="0.2">
      <c r="A34" s="10"/>
      <c r="B34" t="s">
        <v>17</v>
      </c>
      <c r="C34" s="49">
        <f>AVERAGE(C29:C31)</f>
        <v>2066.6666666666665</v>
      </c>
      <c r="D34" s="10"/>
      <c r="E34" s="10"/>
      <c r="F34" s="10"/>
      <c r="G34" s="10"/>
      <c r="H34" s="10"/>
      <c r="I34" s="10"/>
      <c r="L34" s="14"/>
    </row>
    <row r="35" spans="1:12" x14ac:dyDescent="0.2">
      <c r="A35" s="10"/>
      <c r="B35" t="s">
        <v>18</v>
      </c>
      <c r="C35" s="49">
        <f>AVERAGE(D29:D31)</f>
        <v>2823.3333333333335</v>
      </c>
      <c r="D35" s="10"/>
      <c r="E35" s="10"/>
      <c r="F35" s="10"/>
      <c r="G35" s="10"/>
      <c r="H35" s="10"/>
      <c r="I35" s="10"/>
      <c r="L35" s="14"/>
    </row>
    <row r="36" spans="1:12" x14ac:dyDescent="0.2">
      <c r="A36" s="10"/>
      <c r="B36" t="s">
        <v>19</v>
      </c>
      <c r="C36" s="49">
        <f>AVERAGE(F29:F31)</f>
        <v>4333333.333333333</v>
      </c>
      <c r="D36" s="10"/>
      <c r="E36" s="10"/>
      <c r="F36" s="10"/>
      <c r="G36" s="10"/>
      <c r="H36" s="10"/>
      <c r="I36" s="10"/>
      <c r="L36" s="14"/>
    </row>
    <row r="37" spans="1:12" x14ac:dyDescent="0.2">
      <c r="A37" s="10"/>
      <c r="B37" t="s">
        <v>20</v>
      </c>
      <c r="C37" s="49">
        <f>AVERAGE(G29:G31)</f>
        <v>5888666.666666667</v>
      </c>
      <c r="D37" s="10"/>
      <c r="E37" s="10"/>
      <c r="F37" s="10"/>
      <c r="G37" s="10"/>
      <c r="H37" s="10"/>
      <c r="I37" s="10"/>
      <c r="L37" s="14"/>
    </row>
    <row r="38" spans="1:12" x14ac:dyDescent="0.2">
      <c r="A38" s="10"/>
      <c r="B38"/>
      <c r="C38" s="49"/>
      <c r="D38" s="10"/>
      <c r="E38" s="10"/>
      <c r="F38" s="10"/>
      <c r="G38" s="10"/>
      <c r="H38" s="10"/>
      <c r="I38" s="10"/>
      <c r="L38" s="14"/>
    </row>
    <row r="39" spans="1:12" x14ac:dyDescent="0.2">
      <c r="A39" s="10"/>
      <c r="B39" t="s">
        <v>21</v>
      </c>
      <c r="C39" s="63">
        <f>(C37-C34*C35)/(C36-C34^2)</f>
        <v>0.86428571428570755</v>
      </c>
      <c r="D39" s="29"/>
      <c r="E39" s="10"/>
      <c r="F39" s="10"/>
      <c r="G39" s="10"/>
      <c r="H39" s="10"/>
      <c r="I39" s="10"/>
      <c r="L39" s="14"/>
    </row>
    <row r="40" spans="1:12" x14ac:dyDescent="0.2">
      <c r="A40" s="10"/>
      <c r="B40" t="s">
        <v>22</v>
      </c>
      <c r="C40" s="62">
        <f>C35-C39*C34</f>
        <v>1037.1428571428714</v>
      </c>
      <c r="D40" s="29"/>
      <c r="E40" s="10"/>
      <c r="F40" s="10"/>
      <c r="G40" s="10"/>
      <c r="H40" s="10"/>
      <c r="I40" s="10"/>
      <c r="L40" s="14"/>
    </row>
    <row r="41" spans="1:12" x14ac:dyDescent="0.2">
      <c r="A41" s="10"/>
      <c r="B41"/>
      <c r="D41"/>
      <c r="E41" s="10"/>
      <c r="F41" s="10"/>
      <c r="G41" s="10"/>
      <c r="H41" s="10"/>
      <c r="I41" s="10"/>
      <c r="L41" s="14"/>
    </row>
    <row r="42" spans="1:12" x14ac:dyDescent="0.2">
      <c r="A42" s="10"/>
      <c r="B42"/>
      <c r="C42" t="s">
        <v>162</v>
      </c>
      <c r="D42"/>
      <c r="E42" s="10"/>
      <c r="F42" s="10"/>
      <c r="G42" s="10"/>
      <c r="H42" s="10"/>
      <c r="I42" s="10"/>
      <c r="L42" s="14"/>
    </row>
    <row r="43" spans="1:12" x14ac:dyDescent="0.2">
      <c r="A43" s="10"/>
      <c r="B43" s="64" t="s">
        <v>163</v>
      </c>
      <c r="C43" s="65">
        <f>C40+C39*D10</f>
        <v>2722.5000000000009</v>
      </c>
      <c r="D43" s="52"/>
      <c r="E43" s="10"/>
      <c r="F43" s="10"/>
      <c r="G43" s="10"/>
      <c r="H43" s="10"/>
      <c r="I43" s="10"/>
      <c r="L43" s="14"/>
    </row>
    <row r="44" spans="1:12" x14ac:dyDescent="0.2">
      <c r="A44" s="10"/>
      <c r="B44" s="30" t="s">
        <v>164</v>
      </c>
      <c r="C44" s="51">
        <f>C43-D10</f>
        <v>772.50000000000091</v>
      </c>
      <c r="D44" s="74" t="s">
        <v>72</v>
      </c>
      <c r="E44" s="10"/>
      <c r="F44" s="10"/>
      <c r="G44" s="10"/>
      <c r="H44" s="10"/>
      <c r="I44" s="10"/>
      <c r="L44" s="14"/>
    </row>
    <row r="45" spans="1:12" x14ac:dyDescent="0.2">
      <c r="A45" s="10"/>
      <c r="B45" s="10"/>
      <c r="C45" s="10"/>
      <c r="D45" s="10"/>
      <c r="E45" s="10"/>
      <c r="F45" s="10"/>
      <c r="G45" s="10"/>
      <c r="H45" s="10"/>
      <c r="I45" s="10"/>
      <c r="L45" s="14"/>
    </row>
    <row r="46" spans="1:12" x14ac:dyDescent="0.2">
      <c r="A46" s="12" t="s">
        <v>4</v>
      </c>
      <c r="B46" s="10"/>
      <c r="C46" s="13"/>
      <c r="D46" s="10"/>
      <c r="E46" s="10"/>
      <c r="F46" s="10"/>
      <c r="G46" s="10"/>
      <c r="H46" s="10"/>
      <c r="I46" s="10"/>
    </row>
    <row r="47" spans="1:12" x14ac:dyDescent="0.2">
      <c r="A47" s="10"/>
      <c r="B47" s="10" t="s">
        <v>165</v>
      </c>
      <c r="C47" s="10"/>
      <c r="D47" s="10"/>
      <c r="E47" s="10"/>
      <c r="F47" s="10"/>
      <c r="G47" s="10"/>
      <c r="H47" s="10"/>
      <c r="I47" s="10"/>
    </row>
    <row r="48" spans="1:12" x14ac:dyDescent="0.2">
      <c r="A48" s="10"/>
      <c r="B48" s="10" t="s">
        <v>166</v>
      </c>
      <c r="C48" s="10"/>
      <c r="D48" s="10"/>
      <c r="E48" s="10"/>
      <c r="F48" s="10"/>
      <c r="G48" s="10"/>
      <c r="H48" s="10"/>
      <c r="I48" s="10"/>
    </row>
    <row r="49" spans="1:14" x14ac:dyDescent="0.2">
      <c r="A49" s="12"/>
      <c r="B49" s="10"/>
      <c r="C49" s="13"/>
      <c r="D49" s="10"/>
      <c r="E49" s="10"/>
      <c r="F49" s="10"/>
      <c r="G49" s="10"/>
      <c r="H49" s="10"/>
      <c r="I49" s="10"/>
    </row>
    <row r="50" spans="1:14" x14ac:dyDescent="0.2">
      <c r="A50" s="10"/>
      <c r="B50" s="10" t="s">
        <v>167</v>
      </c>
      <c r="C50" s="10"/>
      <c r="D50" s="10"/>
      <c r="E50" s="10"/>
      <c r="F50" s="10"/>
      <c r="G50" s="10"/>
      <c r="H50" s="10"/>
      <c r="I50" s="10"/>
      <c r="L50" s="10"/>
      <c r="M50" s="13"/>
      <c r="N50" s="10"/>
    </row>
    <row r="51" spans="1:14" x14ac:dyDescent="0.2">
      <c r="A51" s="10"/>
      <c r="B51" s="10" t="s">
        <v>168</v>
      </c>
      <c r="C51" s="10"/>
      <c r="D51" s="10"/>
      <c r="E51" s="10"/>
      <c r="F51" s="10"/>
      <c r="G51" s="10"/>
      <c r="H51" s="10"/>
      <c r="I51" s="10"/>
      <c r="L51" s="14"/>
      <c r="M51" s="14"/>
      <c r="N51" s="14"/>
    </row>
    <row r="52" spans="1:14" x14ac:dyDescent="0.2">
      <c r="A52" s="10"/>
      <c r="B52" s="10"/>
      <c r="C52" s="10"/>
      <c r="D52" s="10"/>
      <c r="E52" s="10"/>
      <c r="F52" s="10"/>
      <c r="G52" s="10"/>
      <c r="H52" s="10"/>
      <c r="I52" s="10"/>
      <c r="L52" s="14"/>
      <c r="M52" s="14"/>
      <c r="N52" s="14"/>
    </row>
    <row r="53" spans="1:14" x14ac:dyDescent="0.2">
      <c r="A53" s="10"/>
      <c r="B53" s="10"/>
      <c r="C53" s="10"/>
      <c r="D53" s="10"/>
      <c r="E53" s="10"/>
      <c r="F53" s="10"/>
      <c r="G53" s="10"/>
      <c r="H53" s="10"/>
      <c r="I53" s="10"/>
      <c r="L53" s="14"/>
      <c r="M53" s="14"/>
      <c r="N53" s="14"/>
    </row>
    <row r="54" spans="1:14" ht="19" x14ac:dyDescent="0.25">
      <c r="A54" s="11" t="s">
        <v>206</v>
      </c>
      <c r="B54" s="10"/>
      <c r="C54" s="10"/>
      <c r="D54" s="10"/>
      <c r="E54" s="10"/>
      <c r="F54" s="10"/>
      <c r="G54" s="10"/>
      <c r="H54" s="10"/>
      <c r="I54" s="10"/>
      <c r="J54" s="10"/>
      <c r="L54" s="14"/>
      <c r="M54" s="14"/>
      <c r="N54" s="14"/>
    </row>
    <row r="55" spans="1:14" ht="49" customHeight="1" x14ac:dyDescent="0.2">
      <c r="A55" s="10"/>
      <c r="B55" s="79" t="s">
        <v>209</v>
      </c>
      <c r="C55" s="79"/>
      <c r="D55" s="79"/>
      <c r="E55" s="79"/>
      <c r="F55" s="79"/>
      <c r="G55" s="79"/>
      <c r="H55" s="79"/>
      <c r="I55" s="79"/>
      <c r="J55" s="79"/>
      <c r="L55" s="14"/>
      <c r="M55" s="14"/>
      <c r="N55" s="14"/>
    </row>
    <row r="56" spans="1:14" x14ac:dyDescent="0.2">
      <c r="A56" s="10"/>
      <c r="B56" s="10"/>
      <c r="C56" s="10"/>
      <c r="D56" s="10"/>
      <c r="E56" s="10"/>
      <c r="F56" s="10"/>
      <c r="G56" s="10"/>
      <c r="H56" s="10"/>
      <c r="I56" s="10"/>
      <c r="L56" s="14"/>
      <c r="M56" s="14"/>
      <c r="N56" s="14"/>
    </row>
    <row r="57" spans="1:14" x14ac:dyDescent="0.2">
      <c r="A57" s="10"/>
      <c r="B57" s="10" t="s">
        <v>211</v>
      </c>
      <c r="C57" s="80">
        <f>$C$37-$C$34*$C$35</f>
        <v>53777.777777777985</v>
      </c>
      <c r="D57" s="10"/>
      <c r="E57" s="10"/>
      <c r="F57" s="10"/>
      <c r="G57" s="10"/>
      <c r="H57" s="10"/>
      <c r="I57" s="10"/>
      <c r="L57" s="14"/>
      <c r="M57" s="14"/>
      <c r="N57" s="14"/>
    </row>
    <row r="58" spans="1:14" x14ac:dyDescent="0.2">
      <c r="A58" s="10"/>
      <c r="B58" s="10" t="s">
        <v>210</v>
      </c>
      <c r="C58" s="80">
        <f>C36-C34^2</f>
        <v>62222.222222222947</v>
      </c>
      <c r="D58" s="10"/>
      <c r="E58" s="10"/>
      <c r="F58" s="10"/>
      <c r="G58" s="10"/>
      <c r="H58" s="10"/>
      <c r="I58" s="10"/>
      <c r="L58" s="14"/>
      <c r="M58" s="14"/>
      <c r="N58" s="14"/>
    </row>
    <row r="59" spans="1:14" x14ac:dyDescent="0.2">
      <c r="A59" s="10"/>
      <c r="D59" s="10"/>
      <c r="E59" s="10"/>
      <c r="F59" s="10"/>
      <c r="G59" s="10"/>
      <c r="H59" s="10"/>
      <c r="I59" s="10"/>
      <c r="L59" s="14"/>
      <c r="M59" s="14"/>
      <c r="N59" s="14"/>
    </row>
    <row r="60" spans="1:14" x14ac:dyDescent="0.2">
      <c r="A60" s="10"/>
      <c r="B60" s="10" t="s">
        <v>212</v>
      </c>
      <c r="C60" s="10"/>
      <c r="D60" s="10"/>
      <c r="E60" s="10"/>
      <c r="F60" s="10"/>
      <c r="G60" s="10"/>
      <c r="H60" s="10"/>
      <c r="I60" s="10"/>
      <c r="L60" s="10"/>
      <c r="M60" s="13"/>
      <c r="N60" s="10"/>
    </row>
    <row r="61" spans="1:14" x14ac:dyDescent="0.2">
      <c r="A61" s="10"/>
      <c r="B61" s="10"/>
      <c r="C61" s="10"/>
      <c r="D61" s="10"/>
      <c r="E61" s="10"/>
      <c r="F61" s="10"/>
      <c r="G61" s="10"/>
      <c r="H61" s="10"/>
      <c r="I61" s="10"/>
      <c r="L61" s="14"/>
      <c r="M61" s="14"/>
      <c r="N61" s="14"/>
    </row>
    <row r="62" spans="1:14" x14ac:dyDescent="0.2">
      <c r="A62" s="10"/>
      <c r="B62" s="10" t="s">
        <v>213</v>
      </c>
      <c r="C62" s="10"/>
      <c r="D62" s="10"/>
      <c r="E62" s="10"/>
      <c r="F62" s="10"/>
      <c r="G62" s="10"/>
      <c r="H62" s="10"/>
      <c r="I62" s="10"/>
      <c r="L62" s="14"/>
      <c r="M62" s="14"/>
      <c r="N62" s="14"/>
    </row>
    <row r="63" spans="1:14" x14ac:dyDescent="0.2">
      <c r="A63" s="10"/>
      <c r="B63" s="10"/>
      <c r="C63" s="10"/>
      <c r="D63" s="10"/>
      <c r="E63" s="10"/>
      <c r="F63" s="10"/>
      <c r="G63" s="10"/>
      <c r="H63" s="10"/>
      <c r="I63" s="10"/>
      <c r="L63" s="14"/>
      <c r="M63" s="14"/>
      <c r="N63" s="14"/>
    </row>
    <row r="64" spans="1:14" x14ac:dyDescent="0.2">
      <c r="A64" s="10"/>
      <c r="B64" s="10"/>
      <c r="C64" s="10"/>
      <c r="D64" s="10"/>
      <c r="E64" s="10"/>
      <c r="F64" s="10"/>
      <c r="G64" s="10"/>
      <c r="H64" s="10"/>
      <c r="I64" s="10"/>
      <c r="L64" s="14"/>
      <c r="M64" s="14"/>
      <c r="N64" s="14"/>
    </row>
    <row r="65" spans="1:14" x14ac:dyDescent="0.2">
      <c r="A65" s="10"/>
      <c r="B65" s="10"/>
      <c r="C65" s="10"/>
      <c r="D65" s="10"/>
      <c r="E65" s="10"/>
      <c r="F65" s="10"/>
      <c r="G65" s="10"/>
      <c r="H65" s="10"/>
      <c r="I65" s="10"/>
      <c r="L65" s="14"/>
      <c r="M65" s="14"/>
      <c r="N65" s="14"/>
    </row>
    <row r="66" spans="1:14" x14ac:dyDescent="0.2">
      <c r="A66" s="10"/>
      <c r="B66" s="10"/>
      <c r="C66" s="10"/>
      <c r="D66" s="10"/>
      <c r="E66" s="10"/>
      <c r="F66" s="10"/>
      <c r="G66" s="10"/>
      <c r="H66" s="10"/>
      <c r="I66" s="10"/>
      <c r="L66" s="14"/>
      <c r="M66" s="14"/>
      <c r="N66" s="14"/>
    </row>
    <row r="67" spans="1:14" x14ac:dyDescent="0.2">
      <c r="A67" s="10"/>
      <c r="B67" s="10"/>
      <c r="C67" s="10"/>
      <c r="D67" s="10"/>
      <c r="E67" s="10"/>
      <c r="F67" s="10"/>
      <c r="G67" s="10"/>
      <c r="H67" s="10"/>
      <c r="I67" s="10"/>
      <c r="L67" s="14"/>
      <c r="M67" s="14"/>
      <c r="N67" s="14"/>
    </row>
    <row r="68" spans="1:14" x14ac:dyDescent="0.2">
      <c r="A68" s="10"/>
      <c r="B68" s="10"/>
      <c r="C68" s="10"/>
      <c r="D68" s="10"/>
      <c r="E68" s="10"/>
      <c r="F68" s="10"/>
      <c r="G68" s="10"/>
      <c r="H68" s="10"/>
      <c r="I68" s="10"/>
      <c r="L68" s="14"/>
      <c r="M68" s="14"/>
      <c r="N68" s="14"/>
    </row>
    <row r="69" spans="1:14" x14ac:dyDescent="0.2">
      <c r="A69" s="10"/>
      <c r="B69" s="10"/>
      <c r="C69" s="10"/>
      <c r="D69" s="10"/>
      <c r="E69" s="10"/>
      <c r="F69" s="10"/>
      <c r="G69" s="10"/>
      <c r="H69" s="10"/>
      <c r="I69" s="10"/>
      <c r="L69" s="14"/>
      <c r="M69" s="14"/>
      <c r="N69" s="14"/>
    </row>
    <row r="70" spans="1:14" x14ac:dyDescent="0.2">
      <c r="A70" s="10"/>
      <c r="B70" s="10"/>
      <c r="C70" s="10"/>
      <c r="D70" s="10"/>
      <c r="E70" s="10"/>
      <c r="F70" s="10"/>
      <c r="G70" s="10"/>
      <c r="H70" s="10"/>
      <c r="I70" s="10"/>
      <c r="L70" s="10"/>
      <c r="M70" s="13"/>
      <c r="N70" s="10"/>
    </row>
    <row r="71" spans="1:14" x14ac:dyDescent="0.2">
      <c r="A71" s="10"/>
      <c r="B71" s="10"/>
      <c r="C71" s="10"/>
      <c r="D71" s="10"/>
      <c r="E71" s="10"/>
      <c r="F71" s="10"/>
      <c r="G71" s="10"/>
      <c r="H71" s="10"/>
      <c r="I71" s="10"/>
      <c r="L71" s="14"/>
      <c r="M71" s="14"/>
      <c r="N71" s="14"/>
    </row>
    <row r="72" spans="1:14" x14ac:dyDescent="0.2">
      <c r="A72" s="10"/>
      <c r="B72" s="10"/>
      <c r="C72" s="10"/>
      <c r="D72" s="10"/>
      <c r="E72" s="10"/>
      <c r="F72" s="10"/>
      <c r="G72" s="10"/>
      <c r="H72" s="10"/>
      <c r="I72" s="10"/>
      <c r="L72" s="14"/>
      <c r="M72" s="14"/>
      <c r="N72" s="14"/>
    </row>
    <row r="73" spans="1:14" x14ac:dyDescent="0.2">
      <c r="A73" s="10"/>
      <c r="B73" s="10"/>
      <c r="C73" s="10"/>
      <c r="D73" s="10"/>
      <c r="E73" s="10"/>
      <c r="F73" s="10"/>
      <c r="G73" s="10"/>
      <c r="H73" s="10"/>
      <c r="I73" s="10"/>
      <c r="L73" s="14"/>
      <c r="M73" s="14"/>
      <c r="N73" s="14"/>
    </row>
    <row r="74" spans="1:14" x14ac:dyDescent="0.2">
      <c r="A74" s="10"/>
      <c r="B74" s="10"/>
      <c r="C74" s="10"/>
      <c r="D74" s="10"/>
      <c r="E74" s="10"/>
      <c r="F74" s="10"/>
      <c r="G74" s="10"/>
      <c r="H74" s="10"/>
      <c r="I74" s="10"/>
      <c r="L74" s="14"/>
      <c r="M74" s="14"/>
      <c r="N74" s="14"/>
    </row>
    <row r="75" spans="1:14" x14ac:dyDescent="0.2">
      <c r="A75" s="10"/>
      <c r="B75" s="10"/>
      <c r="C75" s="10"/>
      <c r="D75" s="10"/>
      <c r="E75" s="10"/>
      <c r="F75" s="10"/>
      <c r="G75" s="10"/>
      <c r="H75" s="10"/>
      <c r="I75" s="10"/>
      <c r="L75" s="14"/>
      <c r="M75" s="14"/>
      <c r="N75" s="14"/>
    </row>
    <row r="76" spans="1:14" x14ac:dyDescent="0.2">
      <c r="A76" s="10"/>
      <c r="B76" s="10"/>
      <c r="C76" s="10"/>
      <c r="D76" s="10"/>
      <c r="E76" s="10"/>
      <c r="F76" s="10"/>
      <c r="G76" s="10"/>
      <c r="H76" s="10"/>
      <c r="I76" s="10"/>
      <c r="L76" s="14"/>
      <c r="M76" s="14"/>
      <c r="N76" s="14"/>
    </row>
    <row r="77" spans="1:14" x14ac:dyDescent="0.2">
      <c r="A77" s="10"/>
      <c r="B77" s="10"/>
      <c r="C77" s="10"/>
      <c r="D77" s="10"/>
      <c r="E77" s="10"/>
      <c r="F77" s="10"/>
      <c r="G77" s="10"/>
      <c r="H77" s="10"/>
      <c r="I77" s="10"/>
      <c r="L77" s="14"/>
      <c r="M77" s="14"/>
      <c r="N77" s="14"/>
    </row>
    <row r="78" spans="1:14" x14ac:dyDescent="0.2">
      <c r="A78" s="10"/>
      <c r="B78" s="10"/>
      <c r="C78" s="10"/>
      <c r="D78" s="10"/>
      <c r="E78" s="10"/>
      <c r="F78" s="10"/>
      <c r="G78" s="10"/>
      <c r="H78" s="10"/>
      <c r="I78" s="10"/>
      <c r="L78" s="14"/>
      <c r="M78" s="14"/>
      <c r="N78" s="14"/>
    </row>
    <row r="79" spans="1:14" x14ac:dyDescent="0.2">
      <c r="A79" s="10"/>
      <c r="B79" s="10"/>
      <c r="C79" s="10"/>
      <c r="D79" s="10"/>
      <c r="E79" s="10"/>
      <c r="F79" s="10"/>
      <c r="G79" s="10"/>
      <c r="H79" s="10"/>
      <c r="I79" s="10"/>
      <c r="L79" s="14"/>
      <c r="M79" s="14"/>
      <c r="N79" s="14"/>
    </row>
    <row r="80" spans="1:14" x14ac:dyDescent="0.2">
      <c r="A80" s="10"/>
      <c r="B80" s="10"/>
      <c r="C80" s="10"/>
      <c r="D80" s="10"/>
      <c r="E80" s="10"/>
      <c r="F80" s="10"/>
      <c r="G80" s="10"/>
      <c r="H80" s="10"/>
      <c r="I80" s="10"/>
      <c r="L80" s="10"/>
      <c r="M80" s="13"/>
      <c r="N80" s="10"/>
    </row>
    <row r="81" spans="1:65" x14ac:dyDescent="0.2">
      <c r="A81" s="10"/>
      <c r="B81" s="10"/>
      <c r="C81" s="10"/>
      <c r="D81" s="10"/>
      <c r="E81" s="10"/>
      <c r="F81" s="10"/>
      <c r="G81" s="10"/>
      <c r="H81" s="10"/>
      <c r="I81" s="10"/>
      <c r="L81" s="14"/>
      <c r="M81" s="14"/>
      <c r="N81" s="14"/>
    </row>
    <row r="82" spans="1:65" x14ac:dyDescent="0.2">
      <c r="A82" s="10"/>
      <c r="B82" s="10"/>
      <c r="C82" s="10"/>
      <c r="D82" s="10"/>
      <c r="E82" s="10"/>
      <c r="F82" s="10"/>
      <c r="G82" s="10"/>
      <c r="H82" s="10"/>
      <c r="I82" s="10"/>
      <c r="L82" s="14"/>
      <c r="M82" s="14"/>
      <c r="N82" s="14"/>
    </row>
    <row r="83" spans="1:65" x14ac:dyDescent="0.2">
      <c r="A83" s="10"/>
      <c r="B83" s="10"/>
      <c r="C83" s="10"/>
      <c r="D83" s="10"/>
      <c r="E83" s="10"/>
      <c r="F83" s="10"/>
      <c r="G83" s="10"/>
      <c r="H83" s="10"/>
      <c r="I83" s="10"/>
      <c r="L83" s="14"/>
      <c r="M83" s="14"/>
      <c r="N83" s="14"/>
    </row>
    <row r="84" spans="1:65" x14ac:dyDescent="0.2">
      <c r="A84" s="10"/>
      <c r="B84" s="10"/>
      <c r="C84" s="10"/>
      <c r="D84" s="10"/>
      <c r="E84" s="10"/>
      <c r="F84" s="10"/>
      <c r="G84" s="10"/>
      <c r="H84" s="10"/>
      <c r="I84" s="10"/>
      <c r="L84" s="14"/>
      <c r="M84" s="14"/>
      <c r="N84" s="14"/>
    </row>
    <row r="85" spans="1:65" x14ac:dyDescent="0.2">
      <c r="A85" s="10"/>
      <c r="B85" s="10"/>
      <c r="C85" s="10"/>
      <c r="D85" s="10"/>
      <c r="E85" s="10"/>
      <c r="F85" s="10"/>
      <c r="G85" s="10"/>
      <c r="H85" s="10"/>
      <c r="I85" s="10"/>
      <c r="L85" s="14"/>
      <c r="M85" s="14"/>
      <c r="N85" s="14"/>
    </row>
    <row r="86" spans="1:65" x14ac:dyDescent="0.2">
      <c r="A86" s="10"/>
      <c r="B86" s="10"/>
      <c r="C86" s="10"/>
      <c r="D86" s="10"/>
      <c r="E86" s="10"/>
      <c r="F86" s="10"/>
      <c r="G86" s="10"/>
      <c r="H86" s="10"/>
      <c r="I86" s="10"/>
      <c r="L86" s="14"/>
      <c r="M86" s="14"/>
      <c r="N86" s="14"/>
    </row>
    <row r="87" spans="1:65" x14ac:dyDescent="0.2">
      <c r="A87" s="10"/>
      <c r="B87" s="10"/>
      <c r="C87" s="10"/>
      <c r="D87" s="10"/>
      <c r="E87" s="10"/>
      <c r="F87" s="10"/>
      <c r="G87" s="10"/>
      <c r="H87" s="10"/>
      <c r="I87" s="10"/>
      <c r="L87" s="14"/>
      <c r="M87" s="14"/>
      <c r="N87" s="14"/>
    </row>
    <row r="88" spans="1:65" x14ac:dyDescent="0.2">
      <c r="A88" s="10"/>
      <c r="B88" s="10"/>
      <c r="C88" s="10"/>
      <c r="D88" s="10"/>
      <c r="E88" s="10"/>
      <c r="F88" s="10"/>
      <c r="G88" s="10"/>
      <c r="H88" s="10"/>
      <c r="I88" s="10"/>
      <c r="L88" s="14"/>
      <c r="M88" s="14"/>
      <c r="N88" s="14"/>
    </row>
    <row r="89" spans="1:65" x14ac:dyDescent="0.2">
      <c r="A89" s="10"/>
      <c r="B89" s="10"/>
      <c r="C89" s="10"/>
      <c r="D89" s="10"/>
      <c r="E89" s="10"/>
      <c r="F89" s="10"/>
      <c r="G89" s="10"/>
      <c r="H89" s="10"/>
      <c r="I89" s="10"/>
      <c r="L89" s="14"/>
      <c r="M89" s="14"/>
      <c r="N89" s="14"/>
    </row>
    <row r="90" spans="1:65" x14ac:dyDescent="0.2">
      <c r="A90" s="10"/>
      <c r="B90" s="10"/>
      <c r="C90" s="10"/>
      <c r="D90" s="10"/>
      <c r="E90" s="10"/>
      <c r="F90" s="10"/>
      <c r="G90" s="10"/>
      <c r="H90" s="10"/>
      <c r="I90" s="10"/>
      <c r="L90" s="10"/>
      <c r="M90" s="13"/>
      <c r="N90" s="10"/>
    </row>
    <row r="91" spans="1:65" x14ac:dyDescent="0.2">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row>
    <row r="92" spans="1:65" x14ac:dyDescent="0.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row>
    <row r="93" spans="1:65" x14ac:dyDescent="0.2">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row>
    <row r="94" spans="1:65"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row>
    <row r="95" spans="1:65"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row>
    <row r="96" spans="1:65"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row>
    <row r="97" spans="1:65"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row>
    <row r="98" spans="1:65"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row>
    <row r="99" spans="1:65"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row>
    <row r="100" spans="1:65"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row>
    <row r="101" spans="1:65"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row>
    <row r="102" spans="1:65"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row>
    <row r="103" spans="1:65"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row>
    <row r="104" spans="1:65"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row>
    <row r="105" spans="1:65"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row>
    <row r="106" spans="1:65"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row>
    <row r="107" spans="1:65"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row>
    <row r="108" spans="1:65"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row>
    <row r="109" spans="1:65"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row>
    <row r="110" spans="1:65"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row>
    <row r="111" spans="1:65"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row>
    <row r="112" spans="1:65"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row>
    <row r="113" spans="1:65"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row>
    <row r="114" spans="1:65"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row>
    <row r="115" spans="1:65"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row>
    <row r="116" spans="1:65"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row>
    <row r="117" spans="1:65"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row>
    <row r="118" spans="1:65"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row>
    <row r="119" spans="1:65"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row>
    <row r="120" spans="1:65"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row>
    <row r="121" spans="1:65"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row>
    <row r="122" spans="1:65"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row>
    <row r="123" spans="1:65"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row>
    <row r="124" spans="1:65"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row>
    <row r="125" spans="1:65"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row>
    <row r="126" spans="1:65"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row>
    <row r="127" spans="1:65"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row>
    <row r="128" spans="1:65"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row>
    <row r="129" spans="1:65"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row>
    <row r="130" spans="1:65"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row>
    <row r="131" spans="1:65"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row>
    <row r="132" spans="1:65"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row>
    <row r="133" spans="1:65"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row>
    <row r="134" spans="1:65"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row>
    <row r="135" spans="1:65"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row>
    <row r="136" spans="1:65"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row>
    <row r="137" spans="1:65"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row>
    <row r="138" spans="1:65"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row>
    <row r="139" spans="1:65"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row>
    <row r="140" spans="1:65"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row>
    <row r="141" spans="1:65"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row>
    <row r="142" spans="1:65"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row>
    <row r="143" spans="1:65"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row>
    <row r="144" spans="1:65"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row>
    <row r="145" spans="1:65"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row>
    <row r="146" spans="1:65"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row>
    <row r="147" spans="1:65"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row>
    <row r="148" spans="1:65"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row>
    <row r="149" spans="1:65"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row>
    <row r="150" spans="1:65"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row>
    <row r="151" spans="1:65"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row>
    <row r="152" spans="1:65"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row>
    <row r="153" spans="1:65"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row>
    <row r="154" spans="1:65"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row>
    <row r="155" spans="1:65"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row>
    <row r="156" spans="1:65"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row>
    <row r="157" spans="1:65"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row>
    <row r="158" spans="1:65"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row>
    <row r="159" spans="1:65"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row>
    <row r="160" spans="1:65"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row>
    <row r="161" spans="1:65"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row>
    <row r="162" spans="1:65"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row>
    <row r="163" spans="1:65"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row>
    <row r="164" spans="1:65"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row>
    <row r="165" spans="1:65"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row>
    <row r="166" spans="1:65"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row>
    <row r="167" spans="1:65"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row>
    <row r="168" spans="1:65"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row>
    <row r="169" spans="1:65"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row>
    <row r="170" spans="1:65"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row>
    <row r="171" spans="1:65"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row>
    <row r="172" spans="1:65"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row>
    <row r="173" spans="1:65"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row>
    <row r="174" spans="1:65"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row>
    <row r="175" spans="1:65"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row>
    <row r="176" spans="1:65"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row>
    <row r="177" spans="1:65"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row>
    <row r="178" spans="1:65"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row>
    <row r="179" spans="1:65"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row>
    <row r="180" spans="1:65"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row>
    <row r="181" spans="1:65"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row>
    <row r="182" spans="1:65"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row>
    <row r="183" spans="1:65"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row>
    <row r="184" spans="1:65"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row>
    <row r="185" spans="1:65"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row>
    <row r="186" spans="1:65"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row>
    <row r="187" spans="1:65"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row>
    <row r="188" spans="1:65"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row>
    <row r="189" spans="1:65"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row>
    <row r="190" spans="1:65"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row>
    <row r="191" spans="1:65" x14ac:dyDescent="0.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row>
    <row r="192" spans="1:65" x14ac:dyDescent="0.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row>
  </sheetData>
  <mergeCells count="2">
    <mergeCell ref="C5:E5"/>
    <mergeCell ref="B55:J5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599E0-9884-9E48-ACAB-75F31A2C3EB2}">
  <dimension ref="A1:BM156"/>
  <sheetViews>
    <sheetView zoomScale="130" zoomScaleNormal="130" workbookViewId="0">
      <selection activeCell="J28" sqref="J28"/>
    </sheetView>
  </sheetViews>
  <sheetFormatPr baseColWidth="10" defaultRowHeight="16" x14ac:dyDescent="0.2"/>
  <cols>
    <col min="1" max="16384" width="10.83203125" style="4"/>
  </cols>
  <sheetData>
    <row r="1" spans="1:14" ht="19" x14ac:dyDescent="0.25">
      <c r="A1" s="1" t="s">
        <v>169</v>
      </c>
      <c r="B1" s="2"/>
      <c r="C1" s="2"/>
      <c r="D1" s="2"/>
      <c r="E1" s="2"/>
      <c r="F1" s="2"/>
      <c r="G1" s="2"/>
      <c r="H1" s="2"/>
      <c r="I1" s="2"/>
      <c r="J1" s="3"/>
    </row>
    <row r="2" spans="1:14" x14ac:dyDescent="0.2">
      <c r="A2" s="5"/>
      <c r="B2" s="2"/>
      <c r="C2" s="2"/>
      <c r="D2" s="2"/>
      <c r="E2" s="2"/>
      <c r="F2" s="2"/>
      <c r="G2" s="2"/>
      <c r="H2" s="2"/>
      <c r="I2" s="2"/>
      <c r="J2" s="3"/>
    </row>
    <row r="3" spans="1:14" x14ac:dyDescent="0.2">
      <c r="A3" s="5"/>
      <c r="B3" s="2" t="s">
        <v>170</v>
      </c>
      <c r="C3" s="2"/>
      <c r="D3" s="2"/>
      <c r="E3" s="2"/>
      <c r="F3" s="2"/>
      <c r="G3" s="2"/>
      <c r="H3" s="2"/>
      <c r="I3" s="2"/>
      <c r="J3" s="3"/>
    </row>
    <row r="4" spans="1:14" x14ac:dyDescent="0.2">
      <c r="A4" s="5"/>
      <c r="B4" s="2"/>
      <c r="C4" s="2"/>
      <c r="D4" s="2"/>
      <c r="E4" s="2"/>
      <c r="F4" s="2"/>
      <c r="G4" s="2"/>
      <c r="H4" s="2"/>
      <c r="I4" s="2"/>
      <c r="J4" s="3"/>
    </row>
    <row r="5" spans="1:14" x14ac:dyDescent="0.2">
      <c r="A5" s="5"/>
      <c r="B5" s="2" t="s">
        <v>171</v>
      </c>
      <c r="C5" s="2"/>
      <c r="D5" s="2"/>
      <c r="E5" s="2"/>
      <c r="F5" s="2"/>
      <c r="G5" s="2"/>
      <c r="H5" s="2"/>
      <c r="I5" s="2"/>
      <c r="J5" s="3"/>
    </row>
    <row r="6" spans="1:14" x14ac:dyDescent="0.2">
      <c r="A6" s="5"/>
      <c r="B6" s="2" t="s">
        <v>172</v>
      </c>
      <c r="C6" s="2"/>
      <c r="D6" s="2"/>
      <c r="E6" s="2"/>
      <c r="F6" s="2"/>
      <c r="G6" s="2"/>
      <c r="H6" s="2"/>
      <c r="I6" s="2"/>
      <c r="J6" s="3"/>
    </row>
    <row r="7" spans="1:14" x14ac:dyDescent="0.2">
      <c r="A7" s="5"/>
      <c r="B7" s="2"/>
      <c r="C7" s="2"/>
      <c r="D7" s="2"/>
      <c r="E7" s="2"/>
      <c r="F7" s="2"/>
      <c r="G7" s="2"/>
      <c r="H7" s="2"/>
      <c r="I7" s="2"/>
      <c r="J7" s="3"/>
    </row>
    <row r="8" spans="1:14" x14ac:dyDescent="0.2">
      <c r="A8" s="5"/>
      <c r="B8" s="2"/>
      <c r="C8" s="2"/>
      <c r="D8" s="2"/>
      <c r="E8" s="2"/>
      <c r="F8" s="2"/>
      <c r="G8" s="2"/>
      <c r="H8" s="2"/>
      <c r="I8" s="2"/>
      <c r="J8" s="3"/>
    </row>
    <row r="9" spans="1:14" x14ac:dyDescent="0.2">
      <c r="A9" s="5"/>
      <c r="B9" s="2" t="s">
        <v>173</v>
      </c>
      <c r="C9" s="2"/>
      <c r="D9" s="2"/>
      <c r="E9" s="2"/>
      <c r="F9" s="2"/>
      <c r="G9" s="2"/>
      <c r="H9" s="2"/>
      <c r="I9" s="2"/>
      <c r="J9" s="3"/>
    </row>
    <row r="10" spans="1:14" x14ac:dyDescent="0.2">
      <c r="A10" s="5"/>
      <c r="B10" s="2"/>
      <c r="C10" s="2"/>
      <c r="D10" s="2"/>
      <c r="E10" s="2"/>
      <c r="F10" s="2"/>
      <c r="G10" s="2"/>
      <c r="H10" s="2"/>
      <c r="I10" s="2"/>
      <c r="J10" s="3"/>
    </row>
    <row r="11" spans="1:14" x14ac:dyDescent="0.2">
      <c r="A11" s="5"/>
      <c r="B11" s="2"/>
      <c r="C11" s="2"/>
      <c r="D11" s="2"/>
      <c r="E11" s="2"/>
      <c r="F11" s="2"/>
      <c r="G11" s="2"/>
      <c r="H11" s="2"/>
      <c r="I11" s="2"/>
      <c r="J11" s="3"/>
    </row>
    <row r="12" spans="1:14" ht="17" thickBot="1" x14ac:dyDescent="0.25">
      <c r="A12" s="6"/>
      <c r="B12" s="7"/>
      <c r="C12" s="8"/>
      <c r="D12" s="8"/>
      <c r="E12" s="8"/>
      <c r="F12" s="7"/>
      <c r="G12" s="7"/>
      <c r="H12" s="7"/>
      <c r="I12" s="7"/>
      <c r="J12" s="9"/>
    </row>
    <row r="13" spans="1:14" x14ac:dyDescent="0.2">
      <c r="A13" s="10"/>
      <c r="B13" s="10"/>
      <c r="C13" s="10"/>
      <c r="D13" s="10"/>
      <c r="E13" s="10"/>
      <c r="F13" s="10"/>
      <c r="G13" s="10"/>
      <c r="H13" s="10"/>
      <c r="I13" s="10"/>
    </row>
    <row r="14" spans="1:14" ht="19" x14ac:dyDescent="0.25">
      <c r="A14" s="11" t="s">
        <v>2</v>
      </c>
      <c r="B14" s="10"/>
      <c r="C14" s="10"/>
      <c r="D14" s="10"/>
      <c r="E14" s="10"/>
      <c r="F14" s="10"/>
      <c r="G14" s="10"/>
      <c r="H14" s="10"/>
      <c r="I14" s="10"/>
    </row>
    <row r="15" spans="1:14" x14ac:dyDescent="0.2">
      <c r="A15" s="10"/>
      <c r="B15" s="10"/>
      <c r="C15" s="10"/>
      <c r="D15" s="10"/>
      <c r="E15" s="10"/>
      <c r="F15" s="10"/>
      <c r="G15" s="10"/>
      <c r="H15" s="10"/>
      <c r="I15" s="10"/>
      <c r="L15" s="14"/>
      <c r="M15" s="14"/>
      <c r="N15" s="14"/>
    </row>
    <row r="16" spans="1:14" x14ac:dyDescent="0.2">
      <c r="A16" s="10"/>
      <c r="B16" s="10" t="s">
        <v>174</v>
      </c>
      <c r="C16" s="10"/>
      <c r="D16" s="10"/>
      <c r="E16" s="10"/>
      <c r="F16" s="10"/>
      <c r="G16" s="10"/>
      <c r="H16" s="10"/>
      <c r="I16" s="10"/>
      <c r="L16" s="14"/>
      <c r="M16" s="14"/>
      <c r="N16" s="14"/>
    </row>
    <row r="17" spans="1:14" x14ac:dyDescent="0.2">
      <c r="A17" s="10"/>
      <c r="B17" s="10"/>
      <c r="C17" s="10"/>
      <c r="D17" s="10"/>
      <c r="E17" s="10"/>
      <c r="F17" s="10"/>
      <c r="G17" s="10"/>
      <c r="H17" s="10"/>
      <c r="I17" s="10"/>
      <c r="L17" s="14"/>
      <c r="M17" s="14"/>
      <c r="N17" s="14"/>
    </row>
    <row r="18" spans="1:14" x14ac:dyDescent="0.2">
      <c r="A18" s="10"/>
      <c r="B18" s="10" t="s">
        <v>179</v>
      </c>
      <c r="C18" s="10"/>
      <c r="D18" s="10"/>
      <c r="E18" s="10"/>
      <c r="F18" s="10"/>
      <c r="G18" s="10"/>
      <c r="H18" s="10"/>
      <c r="I18" s="10"/>
      <c r="L18" s="14"/>
      <c r="M18" s="14"/>
      <c r="N18" s="14"/>
    </row>
    <row r="19" spans="1:14" x14ac:dyDescent="0.2">
      <c r="A19" s="10"/>
      <c r="B19" s="10"/>
      <c r="C19" s="10"/>
      <c r="D19" s="10"/>
      <c r="E19" s="10"/>
      <c r="F19" s="10"/>
      <c r="G19" s="10"/>
      <c r="H19" s="10"/>
      <c r="I19" s="10"/>
      <c r="L19" s="14"/>
      <c r="M19" s="14"/>
      <c r="N19" s="14"/>
    </row>
    <row r="20" spans="1:14" x14ac:dyDescent="0.2">
      <c r="A20" s="10"/>
      <c r="B20" s="10" t="s">
        <v>175</v>
      </c>
      <c r="C20" s="10"/>
      <c r="D20" s="10"/>
      <c r="E20" s="10"/>
      <c r="F20" s="10"/>
      <c r="G20" s="10"/>
      <c r="H20" s="10"/>
      <c r="I20" s="10"/>
      <c r="L20" s="14"/>
      <c r="M20" s="14"/>
      <c r="N20" s="14"/>
    </row>
    <row r="21" spans="1:14" x14ac:dyDescent="0.2">
      <c r="A21" s="10"/>
      <c r="B21" s="10"/>
      <c r="C21" s="10"/>
      <c r="D21" s="10"/>
      <c r="E21" s="10"/>
      <c r="F21" s="10"/>
      <c r="G21" s="10"/>
      <c r="H21" s="10"/>
      <c r="I21" s="10"/>
      <c r="L21" s="14"/>
      <c r="M21" s="14"/>
      <c r="N21" s="14"/>
    </row>
    <row r="22" spans="1:14" x14ac:dyDescent="0.2">
      <c r="A22" s="10"/>
      <c r="B22" s="33" t="s">
        <v>177</v>
      </c>
      <c r="C22" s="10"/>
      <c r="D22" s="10"/>
      <c r="E22" s="10"/>
      <c r="F22" s="10" t="s">
        <v>178</v>
      </c>
      <c r="G22" s="10"/>
      <c r="H22" s="10"/>
      <c r="I22" s="10"/>
      <c r="L22" s="14"/>
      <c r="M22" s="14"/>
      <c r="N22" s="14"/>
    </row>
    <row r="23" spans="1:14" x14ac:dyDescent="0.2">
      <c r="A23" s="10"/>
      <c r="B23" s="10"/>
      <c r="C23" s="10"/>
      <c r="D23" s="10"/>
      <c r="E23" s="10"/>
      <c r="F23" s="10"/>
      <c r="G23" s="10"/>
      <c r="H23" s="10"/>
      <c r="I23" s="10"/>
      <c r="L23" s="14"/>
      <c r="M23" s="14"/>
      <c r="N23" s="14"/>
    </row>
    <row r="24" spans="1:14" x14ac:dyDescent="0.2">
      <c r="A24" s="10"/>
      <c r="B24" s="10"/>
      <c r="C24" s="10"/>
      <c r="D24" s="10"/>
      <c r="E24" s="10"/>
      <c r="F24" s="10"/>
      <c r="G24" s="10"/>
      <c r="H24" s="10"/>
      <c r="I24" s="10"/>
      <c r="L24" s="10"/>
      <c r="M24" s="13"/>
      <c r="N24" s="10"/>
    </row>
    <row r="25" spans="1:14" x14ac:dyDescent="0.2">
      <c r="A25" s="10"/>
      <c r="B25" s="10" t="s">
        <v>176</v>
      </c>
      <c r="C25" s="10"/>
      <c r="D25" s="10"/>
      <c r="E25" s="10"/>
      <c r="F25" s="10"/>
      <c r="G25" s="10"/>
      <c r="H25" s="10"/>
      <c r="I25" s="10"/>
      <c r="L25" s="14"/>
      <c r="M25" s="14"/>
      <c r="N25" s="14"/>
    </row>
    <row r="26" spans="1:14" x14ac:dyDescent="0.2">
      <c r="A26" s="10"/>
      <c r="B26" s="10"/>
      <c r="C26" s="10"/>
      <c r="D26" s="10"/>
      <c r="E26" s="10"/>
      <c r="F26" s="10"/>
      <c r="G26" s="10"/>
      <c r="H26" s="10"/>
      <c r="I26" s="10"/>
      <c r="L26" s="14"/>
      <c r="M26" s="14"/>
      <c r="N26" s="14"/>
    </row>
    <row r="27" spans="1:14" x14ac:dyDescent="0.2">
      <c r="A27" s="10"/>
      <c r="B27" s="10"/>
      <c r="C27" s="10"/>
      <c r="D27" s="10"/>
      <c r="E27" s="10"/>
      <c r="F27" s="10"/>
      <c r="G27" s="10"/>
      <c r="H27" s="10"/>
      <c r="I27" s="10"/>
      <c r="L27" s="14"/>
      <c r="M27" s="14"/>
      <c r="N27" s="14"/>
    </row>
    <row r="28" spans="1:14" x14ac:dyDescent="0.2">
      <c r="A28" s="10"/>
      <c r="B28" s="10"/>
      <c r="C28" s="10"/>
      <c r="D28" s="10"/>
      <c r="E28" s="10"/>
      <c r="F28" s="10"/>
      <c r="G28" s="10"/>
      <c r="H28" s="10"/>
      <c r="I28" s="10"/>
      <c r="L28" s="14"/>
      <c r="M28" s="14"/>
      <c r="N28" s="14"/>
    </row>
    <row r="29" spans="1:14" x14ac:dyDescent="0.2">
      <c r="A29" s="10"/>
      <c r="B29" s="10"/>
      <c r="C29" s="10"/>
      <c r="D29" s="10"/>
      <c r="E29" s="10"/>
      <c r="F29" s="10"/>
      <c r="G29" s="10"/>
      <c r="H29" s="10"/>
      <c r="I29" s="10"/>
      <c r="L29" s="14"/>
      <c r="M29" s="14"/>
      <c r="N29" s="14"/>
    </row>
    <row r="30" spans="1:14" x14ac:dyDescent="0.2">
      <c r="A30" s="10"/>
      <c r="B30" s="10"/>
      <c r="C30" s="10"/>
      <c r="D30" s="10"/>
      <c r="E30" s="10"/>
      <c r="F30" s="10"/>
      <c r="G30" s="10"/>
      <c r="H30" s="10"/>
      <c r="I30" s="10"/>
      <c r="L30" s="14"/>
      <c r="M30" s="14"/>
      <c r="N30" s="14"/>
    </row>
    <row r="31" spans="1:14" x14ac:dyDescent="0.2">
      <c r="A31" s="10"/>
      <c r="B31" s="10"/>
      <c r="C31" s="10"/>
      <c r="D31" s="10"/>
      <c r="E31" s="10"/>
      <c r="F31" s="10"/>
      <c r="G31" s="10"/>
      <c r="H31" s="10"/>
      <c r="I31" s="10"/>
      <c r="L31" s="14"/>
      <c r="M31" s="14"/>
      <c r="N31" s="14"/>
    </row>
    <row r="32" spans="1:14" x14ac:dyDescent="0.2">
      <c r="A32" s="10"/>
      <c r="B32" s="10"/>
      <c r="C32" s="10"/>
      <c r="D32" s="10"/>
      <c r="E32" s="10"/>
      <c r="F32" s="10"/>
      <c r="G32" s="10"/>
      <c r="H32" s="10"/>
      <c r="I32" s="10"/>
      <c r="L32" s="14"/>
      <c r="M32" s="14"/>
      <c r="N32" s="14"/>
    </row>
    <row r="33" spans="1:14" x14ac:dyDescent="0.2">
      <c r="A33" s="10"/>
      <c r="B33" s="10"/>
      <c r="C33" s="10"/>
      <c r="D33" s="10"/>
      <c r="E33" s="10"/>
      <c r="F33" s="10"/>
      <c r="G33" s="10"/>
      <c r="H33" s="10"/>
      <c r="I33" s="10"/>
      <c r="L33" s="14"/>
      <c r="M33" s="14"/>
      <c r="N33" s="14"/>
    </row>
    <row r="34" spans="1:14" x14ac:dyDescent="0.2">
      <c r="A34" s="10"/>
      <c r="B34" s="10"/>
      <c r="C34" s="10"/>
      <c r="D34" s="10"/>
      <c r="E34" s="10"/>
      <c r="F34" s="10"/>
      <c r="G34" s="10"/>
      <c r="H34" s="10"/>
      <c r="I34" s="10"/>
      <c r="L34" s="10"/>
      <c r="M34" s="13"/>
      <c r="N34" s="10"/>
    </row>
    <row r="35" spans="1:14" x14ac:dyDescent="0.2">
      <c r="A35" s="10"/>
      <c r="B35" s="10"/>
      <c r="C35" s="10"/>
      <c r="D35" s="10"/>
      <c r="E35" s="10"/>
      <c r="F35" s="10"/>
      <c r="G35" s="10"/>
      <c r="H35" s="10"/>
      <c r="I35" s="10"/>
      <c r="L35" s="14"/>
      <c r="M35" s="14"/>
      <c r="N35" s="14"/>
    </row>
    <row r="36" spans="1:14" x14ac:dyDescent="0.2">
      <c r="A36" s="10"/>
      <c r="B36" s="10"/>
      <c r="C36" s="10"/>
      <c r="D36" s="10"/>
      <c r="E36" s="10"/>
      <c r="F36" s="10"/>
      <c r="G36" s="10"/>
      <c r="H36" s="10"/>
      <c r="I36" s="10"/>
      <c r="L36" s="14"/>
      <c r="M36" s="14"/>
      <c r="N36" s="14"/>
    </row>
    <row r="37" spans="1:14" x14ac:dyDescent="0.2">
      <c r="A37" s="10"/>
      <c r="B37" s="10"/>
      <c r="C37" s="10"/>
      <c r="D37" s="10"/>
      <c r="E37" s="10"/>
      <c r="F37" s="10"/>
      <c r="G37" s="10"/>
      <c r="H37" s="10"/>
      <c r="I37" s="10"/>
      <c r="L37" s="14"/>
      <c r="M37" s="14"/>
      <c r="N37" s="14"/>
    </row>
    <row r="38" spans="1:14" x14ac:dyDescent="0.2">
      <c r="A38" s="10"/>
      <c r="B38" s="10"/>
      <c r="C38" s="10"/>
      <c r="D38" s="10"/>
      <c r="E38" s="10"/>
      <c r="F38" s="10"/>
      <c r="G38" s="10"/>
      <c r="H38" s="10"/>
      <c r="I38" s="10"/>
      <c r="L38" s="14"/>
      <c r="M38" s="14"/>
      <c r="N38" s="14"/>
    </row>
    <row r="39" spans="1:14" x14ac:dyDescent="0.2">
      <c r="A39" s="10"/>
      <c r="B39" s="10"/>
      <c r="C39" s="10"/>
      <c r="D39" s="10"/>
      <c r="E39" s="10"/>
      <c r="F39" s="10"/>
      <c r="G39" s="10"/>
      <c r="H39" s="10"/>
      <c r="I39" s="10"/>
      <c r="L39" s="14"/>
      <c r="M39" s="14"/>
      <c r="N39" s="14"/>
    </row>
    <row r="40" spans="1:14" x14ac:dyDescent="0.2">
      <c r="A40" s="10"/>
      <c r="B40" s="10"/>
      <c r="C40" s="10"/>
      <c r="D40" s="10"/>
      <c r="E40" s="10"/>
      <c r="F40" s="10"/>
      <c r="G40" s="10"/>
      <c r="H40" s="10"/>
      <c r="I40" s="10"/>
      <c r="L40" s="14"/>
      <c r="M40" s="14"/>
      <c r="N40" s="14"/>
    </row>
    <row r="41" spans="1:14" x14ac:dyDescent="0.2">
      <c r="A41" s="10"/>
      <c r="B41" s="10"/>
      <c r="C41" s="10"/>
      <c r="D41" s="10"/>
      <c r="E41" s="10"/>
      <c r="F41" s="10"/>
      <c r="G41" s="10"/>
      <c r="H41" s="10"/>
      <c r="I41" s="10"/>
      <c r="L41" s="14"/>
      <c r="M41" s="14"/>
      <c r="N41" s="14"/>
    </row>
    <row r="42" spans="1:14" x14ac:dyDescent="0.2">
      <c r="A42" s="10"/>
      <c r="B42" s="10"/>
      <c r="C42" s="10"/>
      <c r="D42" s="10"/>
      <c r="E42" s="10"/>
      <c r="F42" s="10"/>
      <c r="G42" s="10"/>
      <c r="H42" s="10"/>
      <c r="I42" s="10"/>
      <c r="L42" s="14"/>
      <c r="M42" s="14"/>
      <c r="N42" s="14"/>
    </row>
    <row r="43" spans="1:14" x14ac:dyDescent="0.2">
      <c r="A43" s="10"/>
      <c r="B43" s="10"/>
      <c r="C43" s="10"/>
      <c r="D43" s="10"/>
      <c r="E43" s="10"/>
      <c r="F43" s="10"/>
      <c r="G43" s="10"/>
      <c r="H43" s="10"/>
      <c r="I43" s="10"/>
      <c r="L43" s="14"/>
      <c r="M43" s="14"/>
      <c r="N43" s="14"/>
    </row>
    <row r="44" spans="1:14" x14ac:dyDescent="0.2">
      <c r="A44" s="10"/>
      <c r="B44" s="10"/>
      <c r="C44" s="10"/>
      <c r="D44" s="10"/>
      <c r="E44" s="10"/>
      <c r="F44" s="10"/>
      <c r="G44" s="10"/>
      <c r="H44" s="10"/>
      <c r="I44" s="10"/>
      <c r="L44" s="10"/>
      <c r="M44" s="13"/>
      <c r="N44" s="10"/>
    </row>
    <row r="45" spans="1:14" x14ac:dyDescent="0.2">
      <c r="A45" s="10"/>
      <c r="B45" s="10"/>
      <c r="C45" s="10"/>
      <c r="D45" s="10"/>
      <c r="E45" s="10"/>
      <c r="F45" s="10"/>
      <c r="G45" s="10"/>
      <c r="H45" s="10"/>
      <c r="I45" s="10"/>
      <c r="L45" s="14"/>
      <c r="M45" s="14"/>
      <c r="N45" s="14"/>
    </row>
    <row r="46" spans="1:14" x14ac:dyDescent="0.2">
      <c r="A46" s="10"/>
      <c r="B46" s="10"/>
      <c r="C46" s="10"/>
      <c r="D46" s="10"/>
      <c r="E46" s="10"/>
      <c r="F46" s="10"/>
      <c r="G46" s="10"/>
      <c r="H46" s="10"/>
      <c r="I46" s="10"/>
      <c r="L46" s="14"/>
      <c r="M46" s="14"/>
      <c r="N46" s="14"/>
    </row>
    <row r="47" spans="1:14" x14ac:dyDescent="0.2">
      <c r="A47" s="10"/>
      <c r="B47" s="10"/>
      <c r="C47" s="10"/>
      <c r="D47" s="10"/>
      <c r="E47" s="10"/>
      <c r="F47" s="10"/>
      <c r="G47" s="10"/>
      <c r="H47" s="10"/>
      <c r="I47" s="10"/>
      <c r="L47" s="14"/>
      <c r="M47" s="14"/>
      <c r="N47" s="14"/>
    </row>
    <row r="48" spans="1:14" x14ac:dyDescent="0.2">
      <c r="A48" s="10"/>
      <c r="B48" s="10"/>
      <c r="C48" s="10"/>
      <c r="D48" s="10"/>
      <c r="E48" s="10"/>
      <c r="F48" s="10"/>
      <c r="G48" s="10"/>
      <c r="H48" s="10"/>
      <c r="I48" s="10"/>
      <c r="L48" s="14"/>
      <c r="M48" s="14"/>
      <c r="N48" s="14"/>
    </row>
    <row r="49" spans="1:65" x14ac:dyDescent="0.2">
      <c r="A49" s="10"/>
      <c r="B49" s="10"/>
      <c r="C49" s="10"/>
      <c r="D49" s="10"/>
      <c r="E49" s="10"/>
      <c r="F49" s="10"/>
      <c r="G49" s="10"/>
      <c r="H49" s="10"/>
      <c r="I49" s="10"/>
      <c r="L49" s="14"/>
      <c r="M49" s="14"/>
      <c r="N49" s="14"/>
    </row>
    <row r="50" spans="1:65" x14ac:dyDescent="0.2">
      <c r="A50" s="10"/>
      <c r="B50" s="10"/>
      <c r="C50" s="10"/>
      <c r="D50" s="10"/>
      <c r="E50" s="10"/>
      <c r="F50" s="10"/>
      <c r="G50" s="10"/>
      <c r="H50" s="10"/>
      <c r="I50" s="10"/>
      <c r="L50" s="14"/>
      <c r="M50" s="14"/>
      <c r="N50" s="14"/>
    </row>
    <row r="51" spans="1:65" x14ac:dyDescent="0.2">
      <c r="A51" s="10"/>
      <c r="B51" s="10"/>
      <c r="C51" s="10"/>
      <c r="D51" s="10"/>
      <c r="E51" s="10"/>
      <c r="F51" s="10"/>
      <c r="G51" s="10"/>
      <c r="H51" s="10"/>
      <c r="I51" s="10"/>
      <c r="L51" s="14"/>
      <c r="M51" s="14"/>
      <c r="N51" s="14"/>
    </row>
    <row r="52" spans="1:65" x14ac:dyDescent="0.2">
      <c r="A52" s="10"/>
      <c r="B52" s="10"/>
      <c r="C52" s="10"/>
      <c r="D52" s="10"/>
      <c r="E52" s="10"/>
      <c r="F52" s="10"/>
      <c r="G52" s="10"/>
      <c r="H52" s="10"/>
      <c r="I52" s="10"/>
      <c r="L52" s="14"/>
      <c r="M52" s="14"/>
      <c r="N52" s="14"/>
    </row>
    <row r="53" spans="1:65" x14ac:dyDescent="0.2">
      <c r="A53" s="10"/>
      <c r="B53" s="10"/>
      <c r="C53" s="10"/>
      <c r="D53" s="10"/>
      <c r="E53" s="10"/>
      <c r="F53" s="10"/>
      <c r="G53" s="10"/>
      <c r="H53" s="10"/>
      <c r="I53" s="10"/>
      <c r="L53" s="14"/>
      <c r="M53" s="14"/>
      <c r="N53" s="14"/>
    </row>
    <row r="54" spans="1:65" x14ac:dyDescent="0.2">
      <c r="A54" s="10"/>
      <c r="B54" s="10"/>
      <c r="C54" s="10"/>
      <c r="D54" s="10"/>
      <c r="E54" s="10"/>
      <c r="F54" s="10"/>
      <c r="G54" s="10"/>
      <c r="H54" s="10"/>
      <c r="I54" s="10"/>
      <c r="L54" s="10"/>
      <c r="M54" s="13"/>
      <c r="N54" s="10"/>
    </row>
    <row r="55" spans="1:65"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row>
    <row r="56" spans="1:65"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row>
    <row r="57" spans="1:65"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row>
    <row r="58" spans="1:65"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row>
    <row r="59" spans="1:65"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row>
    <row r="60" spans="1:65"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row>
    <row r="61" spans="1:65"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row>
    <row r="62" spans="1:65"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row>
    <row r="63" spans="1:65"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row>
    <row r="64" spans="1:65"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row>
    <row r="65" spans="1:65"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row>
    <row r="66" spans="1:65"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row>
    <row r="67" spans="1:65"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row>
    <row r="68" spans="1:65"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row>
    <row r="69" spans="1:65"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row>
    <row r="70" spans="1:65"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row>
    <row r="71" spans="1:65"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row>
    <row r="72" spans="1:65"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row>
    <row r="73" spans="1:65"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row>
    <row r="74" spans="1:65"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row>
    <row r="75" spans="1:65"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row>
    <row r="76" spans="1:65"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row>
    <row r="77" spans="1:65" x14ac:dyDescent="0.2">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row>
    <row r="78" spans="1:65" x14ac:dyDescent="0.2">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row>
    <row r="79" spans="1:65" x14ac:dyDescent="0.2">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row>
    <row r="80" spans="1:65" x14ac:dyDescent="0.2">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row>
    <row r="81" spans="1:65" x14ac:dyDescent="0.2">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row>
    <row r="82" spans="1:65" x14ac:dyDescent="0.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row>
    <row r="83" spans="1:65" x14ac:dyDescent="0.2">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row>
    <row r="84" spans="1:65" x14ac:dyDescent="0.2">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row>
    <row r="85" spans="1:65"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row>
    <row r="86" spans="1:65"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row>
    <row r="87" spans="1:65" x14ac:dyDescent="0.2">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row>
    <row r="88" spans="1:65"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row>
    <row r="89" spans="1:65" x14ac:dyDescent="0.2">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row>
    <row r="90" spans="1:65"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row>
    <row r="91" spans="1:65" x14ac:dyDescent="0.2">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row>
    <row r="92" spans="1:65" x14ac:dyDescent="0.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row>
    <row r="93" spans="1:65" x14ac:dyDescent="0.2">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row>
    <row r="94" spans="1:65"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row>
    <row r="95" spans="1:65"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row>
    <row r="96" spans="1:65"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row>
    <row r="97" spans="1:65"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row>
    <row r="98" spans="1:65"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row>
    <row r="99" spans="1:65"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row>
    <row r="100" spans="1:65"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row>
    <row r="101" spans="1:65"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row>
    <row r="102" spans="1:65"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row>
    <row r="103" spans="1:65"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row>
    <row r="104" spans="1:65"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row>
    <row r="105" spans="1:65"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row>
    <row r="106" spans="1:65"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row>
    <row r="107" spans="1:65"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row>
    <row r="108" spans="1:65"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row>
    <row r="109" spans="1:65"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row>
    <row r="110" spans="1:65"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row>
    <row r="111" spans="1:65"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row>
    <row r="112" spans="1:65"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row>
    <row r="113" spans="1:65"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row>
    <row r="114" spans="1:65"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row>
    <row r="115" spans="1:65"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row>
    <row r="116" spans="1:65"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row>
    <row r="117" spans="1:65"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row>
    <row r="118" spans="1:65"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row>
    <row r="119" spans="1:65"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row>
    <row r="120" spans="1:65"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row>
    <row r="121" spans="1:65"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row>
    <row r="122" spans="1:65"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row>
    <row r="123" spans="1:65"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row>
    <row r="124" spans="1:65"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row>
    <row r="125" spans="1:65"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row>
    <row r="126" spans="1:65"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row>
    <row r="127" spans="1:65"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row>
    <row r="128" spans="1:65"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row>
    <row r="129" spans="1:65"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row>
    <row r="130" spans="1:65"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row>
    <row r="131" spans="1:65"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row>
    <row r="132" spans="1:65"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row>
    <row r="133" spans="1:65"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row>
    <row r="134" spans="1:65"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row>
    <row r="135" spans="1:65"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row>
    <row r="136" spans="1:65"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row>
    <row r="137" spans="1:65"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row>
    <row r="138" spans="1:65"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row>
    <row r="139" spans="1:65"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row>
    <row r="140" spans="1:65"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row>
    <row r="141" spans="1:65"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row>
    <row r="142" spans="1:65"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row>
    <row r="143" spans="1:65"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row>
    <row r="144" spans="1:65"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row>
    <row r="145" spans="1:65"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row>
    <row r="146" spans="1:65"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row>
    <row r="147" spans="1:65"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row>
    <row r="148" spans="1:65"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row>
    <row r="149" spans="1:65"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row>
    <row r="150" spans="1:65"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row>
    <row r="151" spans="1:65"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row>
    <row r="152" spans="1:65"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row>
    <row r="153" spans="1:65"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row>
    <row r="154" spans="1:65"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row>
    <row r="155" spans="1:65"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row>
    <row r="156" spans="1:65"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RF Brosius-1</vt:lpstr>
      <vt:lpstr>RF Brosius-2</vt:lpstr>
      <vt:lpstr>RF Brosius-3</vt:lpstr>
      <vt:lpstr>RF Brosius-4</vt:lpstr>
      <vt:lpstr>RF Brosius-5</vt:lpstr>
      <vt:lpstr>RF Brosius-6</vt:lpstr>
      <vt:lpstr>RF Brosius-7</vt:lpstr>
      <vt:lpstr>RF Brosius-8</vt:lpstr>
      <vt:lpstr>RF Brosius-9</vt:lpstr>
      <vt:lpstr>RF Brosius-10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Roll</dc:creator>
  <cp:lastModifiedBy>Stephen Roll</cp:lastModifiedBy>
  <dcterms:created xsi:type="dcterms:W3CDTF">2020-08-07T14:18:21Z</dcterms:created>
  <dcterms:modified xsi:type="dcterms:W3CDTF">2020-10-22T15:22:28Z</dcterms:modified>
</cp:coreProperties>
</file>